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155" tabRatio="601" activeTab="9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  <sheet name="11" sheetId="51" r:id="rId11"/>
    <sheet name="12" sheetId="52" r:id="rId12"/>
    <sheet name="13" sheetId="53" r:id="rId13"/>
    <sheet name="14" sheetId="54" r:id="rId14"/>
    <sheet name="15" sheetId="55" r:id="rId15"/>
    <sheet name="16" sheetId="56" r:id="rId16"/>
    <sheet name="17" sheetId="57" r:id="rId17"/>
    <sheet name="18" sheetId="58" r:id="rId18"/>
    <sheet name="19" sheetId="59" r:id="rId19"/>
    <sheet name="20" sheetId="60" r:id="rId20"/>
  </sheets>
  <calcPr calcId="152511"/>
</workbook>
</file>

<file path=xl/calcChain.xml><?xml version="1.0" encoding="utf-8"?>
<calcChain xmlns="http://schemas.openxmlformats.org/spreadsheetml/2006/main">
  <c r="D21" i="54" l="1"/>
  <c r="D18" i="54"/>
  <c r="D14" i="54"/>
  <c r="M20" i="46"/>
  <c r="M14" i="46"/>
  <c r="X19" i="60" l="1"/>
  <c r="W19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C19" i="60"/>
  <c r="A19" i="60"/>
  <c r="V20" i="60" s="1"/>
  <c r="X17" i="60"/>
  <c r="W17" i="60"/>
  <c r="W18" i="60" s="1"/>
  <c r="W23" i="60" s="1"/>
  <c r="V17" i="60"/>
  <c r="U17" i="60"/>
  <c r="T17" i="60"/>
  <c r="S17" i="60"/>
  <c r="S18" i="60" s="1"/>
  <c r="S23" i="60" s="1"/>
  <c r="R17" i="60"/>
  <c r="Q17" i="60"/>
  <c r="Q18" i="60" s="1"/>
  <c r="Q23" i="60" s="1"/>
  <c r="P17" i="60"/>
  <c r="O17" i="60"/>
  <c r="O18" i="60" s="1"/>
  <c r="O23" i="60" s="1"/>
  <c r="N17" i="60"/>
  <c r="M17" i="60"/>
  <c r="L17" i="60"/>
  <c r="K17" i="60"/>
  <c r="K18" i="60" s="1"/>
  <c r="K23" i="60" s="1"/>
  <c r="J17" i="60"/>
  <c r="I17" i="60"/>
  <c r="I18" i="60" s="1"/>
  <c r="I23" i="60" s="1"/>
  <c r="H17" i="60"/>
  <c r="G17" i="60"/>
  <c r="G18" i="60" s="1"/>
  <c r="G23" i="60" s="1"/>
  <c r="F17" i="60"/>
  <c r="E17" i="60"/>
  <c r="E18" i="60" s="1"/>
  <c r="E23" i="60" s="1"/>
  <c r="D17" i="60"/>
  <c r="C17" i="60"/>
  <c r="C18" i="60" s="1"/>
  <c r="C23" i="60" s="1"/>
  <c r="A17" i="60"/>
  <c r="A23" i="60" s="1"/>
  <c r="D25" i="59"/>
  <c r="Q20" i="59"/>
  <c r="I20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C19" i="59"/>
  <c r="C20" i="59" s="1"/>
  <c r="A19" i="59"/>
  <c r="A24" i="59" s="1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A17" i="59"/>
  <c r="T18" i="59" s="1"/>
  <c r="T23" i="59" s="1"/>
  <c r="D14" i="59"/>
  <c r="D19" i="59" s="1"/>
  <c r="A24" i="58"/>
  <c r="X19" i="58"/>
  <c r="W19" i="58"/>
  <c r="V19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E19" i="58"/>
  <c r="E20" i="58" s="1"/>
  <c r="D19" i="58"/>
  <c r="C19" i="58"/>
  <c r="A19" i="58"/>
  <c r="X17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D17" i="58"/>
  <c r="C17" i="58"/>
  <c r="A17" i="58"/>
  <c r="F14" i="58"/>
  <c r="F19" i="58" s="1"/>
  <c r="A24" i="57"/>
  <c r="X19" i="57"/>
  <c r="W19" i="57"/>
  <c r="W20" i="57" s="1"/>
  <c r="V19" i="57"/>
  <c r="U19" i="57"/>
  <c r="U20" i="57" s="1"/>
  <c r="T19" i="57"/>
  <c r="S19" i="57"/>
  <c r="S20" i="57" s="1"/>
  <c r="R19" i="57"/>
  <c r="Q19" i="57"/>
  <c r="Q20" i="57" s="1"/>
  <c r="P19" i="57"/>
  <c r="O19" i="57"/>
  <c r="O20" i="57" s="1"/>
  <c r="N19" i="57"/>
  <c r="M19" i="57"/>
  <c r="M20" i="57" s="1"/>
  <c r="L19" i="57"/>
  <c r="K19" i="57"/>
  <c r="K20" i="57" s="1"/>
  <c r="J19" i="57"/>
  <c r="I19" i="57"/>
  <c r="I20" i="57" s="1"/>
  <c r="H19" i="57"/>
  <c r="G19" i="57"/>
  <c r="G20" i="57" s="1"/>
  <c r="F19" i="57"/>
  <c r="E19" i="57"/>
  <c r="E20" i="57" s="1"/>
  <c r="D19" i="57"/>
  <c r="C19" i="57"/>
  <c r="C20" i="57" s="1"/>
  <c r="A19" i="57"/>
  <c r="X20" i="57" s="1"/>
  <c r="X17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F17" i="57"/>
  <c r="E17" i="57"/>
  <c r="D17" i="57"/>
  <c r="C17" i="57"/>
  <c r="A17" i="57"/>
  <c r="W18" i="57" s="1"/>
  <c r="W23" i="57" s="1"/>
  <c r="G6" i="57"/>
  <c r="G17" i="57" s="1"/>
  <c r="X19" i="56"/>
  <c r="W19" i="56"/>
  <c r="V19" i="56"/>
  <c r="U19" i="56"/>
  <c r="T19" i="56"/>
  <c r="S19" i="56"/>
  <c r="R19" i="56"/>
  <c r="Q19" i="56"/>
  <c r="P19" i="56"/>
  <c r="O19" i="56"/>
  <c r="N19" i="56"/>
  <c r="M19" i="56"/>
  <c r="L19" i="56"/>
  <c r="K19" i="56"/>
  <c r="J19" i="56"/>
  <c r="I19" i="56"/>
  <c r="H19" i="56"/>
  <c r="G19" i="56"/>
  <c r="F19" i="56"/>
  <c r="E19" i="56"/>
  <c r="D19" i="56"/>
  <c r="C19" i="56"/>
  <c r="A19" i="56"/>
  <c r="X20" i="56" s="1"/>
  <c r="T18" i="56"/>
  <c r="T23" i="56" s="1"/>
  <c r="L18" i="56"/>
  <c r="L23" i="56" s="1"/>
  <c r="D18" i="56"/>
  <c r="D23" i="56" s="1"/>
  <c r="X17" i="56"/>
  <c r="W17" i="56"/>
  <c r="V17" i="56"/>
  <c r="U17" i="56"/>
  <c r="T17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A17" i="56"/>
  <c r="X18" i="56" s="1"/>
  <c r="X23" i="56" s="1"/>
  <c r="H18" i="59" l="1"/>
  <c r="H23" i="59" s="1"/>
  <c r="P18" i="59"/>
  <c r="P23" i="59" s="1"/>
  <c r="X18" i="59"/>
  <c r="N20" i="60"/>
  <c r="H18" i="56"/>
  <c r="H23" i="56" s="1"/>
  <c r="P18" i="56"/>
  <c r="P23" i="56" s="1"/>
  <c r="C20" i="56"/>
  <c r="C24" i="56" s="1"/>
  <c r="E20" i="56"/>
  <c r="G20" i="56"/>
  <c r="I20" i="56"/>
  <c r="K20" i="56"/>
  <c r="K24" i="56" s="1"/>
  <c r="M20" i="56"/>
  <c r="O20" i="56"/>
  <c r="Q20" i="56"/>
  <c r="S20" i="56"/>
  <c r="U20" i="56"/>
  <c r="W20" i="56"/>
  <c r="A24" i="56"/>
  <c r="X20" i="58"/>
  <c r="G20" i="58"/>
  <c r="I20" i="58"/>
  <c r="I24" i="58" s="1"/>
  <c r="K20" i="58"/>
  <c r="M20" i="58"/>
  <c r="M24" i="58" s="1"/>
  <c r="O20" i="58"/>
  <c r="Q20" i="58"/>
  <c r="Q24" i="58" s="1"/>
  <c r="S20" i="58"/>
  <c r="U20" i="58"/>
  <c r="U24" i="58" s="1"/>
  <c r="W20" i="58"/>
  <c r="C20" i="58"/>
  <c r="C24" i="58" s="1"/>
  <c r="D18" i="59"/>
  <c r="D23" i="59" s="1"/>
  <c r="L18" i="59"/>
  <c r="L23" i="59" s="1"/>
  <c r="G20" i="59"/>
  <c r="K20" i="59"/>
  <c r="O20" i="59"/>
  <c r="S20" i="59"/>
  <c r="W20" i="59"/>
  <c r="E20" i="59"/>
  <c r="M20" i="59"/>
  <c r="U20" i="59"/>
  <c r="U24" i="59" s="1"/>
  <c r="M18" i="60"/>
  <c r="M23" i="60" s="1"/>
  <c r="U18" i="60"/>
  <c r="U23" i="60" s="1"/>
  <c r="F20" i="60"/>
  <c r="E24" i="56"/>
  <c r="I24" i="56"/>
  <c r="M24" i="56"/>
  <c r="O24" i="56"/>
  <c r="Q24" i="56"/>
  <c r="S24" i="56"/>
  <c r="U24" i="56"/>
  <c r="W24" i="56"/>
  <c r="X24" i="57"/>
  <c r="G24" i="58"/>
  <c r="K24" i="58"/>
  <c r="O24" i="58"/>
  <c r="S24" i="58"/>
  <c r="W24" i="58"/>
  <c r="G24" i="59"/>
  <c r="K24" i="59"/>
  <c r="O24" i="59"/>
  <c r="S24" i="59"/>
  <c r="W24" i="59"/>
  <c r="G24" i="56"/>
  <c r="W18" i="56"/>
  <c r="W23" i="56" s="1"/>
  <c r="U18" i="56"/>
  <c r="U23" i="56" s="1"/>
  <c r="S18" i="56"/>
  <c r="S23" i="56" s="1"/>
  <c r="Q18" i="56"/>
  <c r="Q23" i="56" s="1"/>
  <c r="O18" i="56"/>
  <c r="O23" i="56" s="1"/>
  <c r="M18" i="56"/>
  <c r="M23" i="56" s="1"/>
  <c r="K18" i="56"/>
  <c r="K23" i="56" s="1"/>
  <c r="I18" i="56"/>
  <c r="I23" i="56" s="1"/>
  <c r="G18" i="56"/>
  <c r="G23" i="56" s="1"/>
  <c r="E18" i="56"/>
  <c r="E23" i="56" s="1"/>
  <c r="C18" i="56"/>
  <c r="C23" i="56" s="1"/>
  <c r="A23" i="56"/>
  <c r="F18" i="56"/>
  <c r="F23" i="56" s="1"/>
  <c r="J18" i="56"/>
  <c r="J23" i="56" s="1"/>
  <c r="N18" i="56"/>
  <c r="N23" i="56" s="1"/>
  <c r="R18" i="56"/>
  <c r="R23" i="56" s="1"/>
  <c r="V18" i="56"/>
  <c r="V23" i="56" s="1"/>
  <c r="X21" i="56"/>
  <c r="X25" i="56" s="1"/>
  <c r="X24" i="56"/>
  <c r="C24" i="57"/>
  <c r="E24" i="57"/>
  <c r="G24" i="57"/>
  <c r="I24" i="57"/>
  <c r="K24" i="57"/>
  <c r="M24" i="57"/>
  <c r="O24" i="57"/>
  <c r="Q24" i="57"/>
  <c r="S24" i="57"/>
  <c r="U24" i="57"/>
  <c r="W24" i="57"/>
  <c r="W21" i="57"/>
  <c r="W25" i="57" s="1"/>
  <c r="E24" i="58"/>
  <c r="C24" i="59"/>
  <c r="H18" i="57"/>
  <c r="H23" i="57" s="1"/>
  <c r="L18" i="57"/>
  <c r="L23" i="57" s="1"/>
  <c r="P18" i="57"/>
  <c r="P23" i="57" s="1"/>
  <c r="T18" i="57"/>
  <c r="T23" i="57" s="1"/>
  <c r="V18" i="57"/>
  <c r="V23" i="57" s="1"/>
  <c r="W18" i="58"/>
  <c r="W23" i="58" s="1"/>
  <c r="W25" i="58" s="1"/>
  <c r="U18" i="58"/>
  <c r="U23" i="58" s="1"/>
  <c r="S18" i="58"/>
  <c r="S23" i="58" s="1"/>
  <c r="S25" i="58" s="1"/>
  <c r="Q18" i="58"/>
  <c r="Q23" i="58" s="1"/>
  <c r="O18" i="58"/>
  <c r="O23" i="58" s="1"/>
  <c r="O25" i="58" s="1"/>
  <c r="M18" i="58"/>
  <c r="M23" i="58" s="1"/>
  <c r="K18" i="58"/>
  <c r="K23" i="58" s="1"/>
  <c r="K25" i="58" s="1"/>
  <c r="I18" i="58"/>
  <c r="I23" i="58" s="1"/>
  <c r="G18" i="58"/>
  <c r="G23" i="58" s="1"/>
  <c r="G25" i="58" s="1"/>
  <c r="E18" i="58"/>
  <c r="E23" i="58" s="1"/>
  <c r="E25" i="58" s="1"/>
  <c r="C18" i="58"/>
  <c r="C23" i="58" s="1"/>
  <c r="F18" i="58"/>
  <c r="F23" i="58" s="1"/>
  <c r="N18" i="58"/>
  <c r="N23" i="58" s="1"/>
  <c r="R18" i="58"/>
  <c r="R23" i="58" s="1"/>
  <c r="V18" i="58"/>
  <c r="V23" i="58" s="1"/>
  <c r="D18" i="57"/>
  <c r="D23" i="57" s="1"/>
  <c r="F18" i="57"/>
  <c r="F23" i="57" s="1"/>
  <c r="J18" i="57"/>
  <c r="J23" i="57" s="1"/>
  <c r="N18" i="57"/>
  <c r="N23" i="57" s="1"/>
  <c r="R18" i="57"/>
  <c r="R23" i="57" s="1"/>
  <c r="X18" i="57"/>
  <c r="X23" i="57" s="1"/>
  <c r="A23" i="57"/>
  <c r="J18" i="58"/>
  <c r="J23" i="58" s="1"/>
  <c r="A23" i="58"/>
  <c r="Q24" i="59"/>
  <c r="F24" i="60"/>
  <c r="N24" i="60"/>
  <c r="V24" i="60"/>
  <c r="D20" i="56"/>
  <c r="F20" i="56"/>
  <c r="H20" i="56"/>
  <c r="J20" i="56"/>
  <c r="L20" i="56"/>
  <c r="N20" i="56"/>
  <c r="P20" i="56"/>
  <c r="R20" i="56"/>
  <c r="T20" i="56"/>
  <c r="V20" i="56"/>
  <c r="C18" i="57"/>
  <c r="C23" i="57" s="1"/>
  <c r="E18" i="57"/>
  <c r="E23" i="57" s="1"/>
  <c r="G18" i="57"/>
  <c r="G23" i="57" s="1"/>
  <c r="I18" i="57"/>
  <c r="I23" i="57" s="1"/>
  <c r="K18" i="57"/>
  <c r="K23" i="57" s="1"/>
  <c r="M18" i="57"/>
  <c r="M23" i="57" s="1"/>
  <c r="O18" i="57"/>
  <c r="O23" i="57" s="1"/>
  <c r="Q18" i="57"/>
  <c r="Q23" i="57" s="1"/>
  <c r="S18" i="57"/>
  <c r="S23" i="57" s="1"/>
  <c r="U18" i="57"/>
  <c r="U23" i="57" s="1"/>
  <c r="D20" i="57"/>
  <c r="F20" i="57"/>
  <c r="H20" i="57"/>
  <c r="J20" i="57"/>
  <c r="L20" i="57"/>
  <c r="N20" i="57"/>
  <c r="P20" i="57"/>
  <c r="R20" i="57"/>
  <c r="T20" i="57"/>
  <c r="V20" i="57"/>
  <c r="D18" i="58"/>
  <c r="D23" i="58" s="1"/>
  <c r="H18" i="58"/>
  <c r="H23" i="58" s="1"/>
  <c r="L18" i="58"/>
  <c r="L23" i="58" s="1"/>
  <c r="P18" i="58"/>
  <c r="P23" i="58" s="1"/>
  <c r="T18" i="58"/>
  <c r="T23" i="58" s="1"/>
  <c r="X18" i="58"/>
  <c r="X23" i="58" s="1"/>
  <c r="X24" i="58"/>
  <c r="A23" i="59"/>
  <c r="W18" i="59"/>
  <c r="W23" i="59" s="1"/>
  <c r="U18" i="59"/>
  <c r="U23" i="59" s="1"/>
  <c r="S18" i="59"/>
  <c r="S23" i="59" s="1"/>
  <c r="Q18" i="59"/>
  <c r="Q23" i="59" s="1"/>
  <c r="O18" i="59"/>
  <c r="O23" i="59" s="1"/>
  <c r="M18" i="59"/>
  <c r="M23" i="59" s="1"/>
  <c r="K18" i="59"/>
  <c r="K23" i="59" s="1"/>
  <c r="I18" i="59"/>
  <c r="I23" i="59" s="1"/>
  <c r="G18" i="59"/>
  <c r="G23" i="59" s="1"/>
  <c r="E18" i="59"/>
  <c r="E23" i="59" s="1"/>
  <c r="C18" i="59"/>
  <c r="C23" i="59" s="1"/>
  <c r="C25" i="59" s="1"/>
  <c r="F18" i="59"/>
  <c r="F23" i="59" s="1"/>
  <c r="J18" i="59"/>
  <c r="J23" i="59" s="1"/>
  <c r="N18" i="59"/>
  <c r="N23" i="59" s="1"/>
  <c r="R18" i="59"/>
  <c r="R23" i="59" s="1"/>
  <c r="V18" i="59"/>
  <c r="V23" i="59" s="1"/>
  <c r="E24" i="59"/>
  <c r="I24" i="59"/>
  <c r="M24" i="59"/>
  <c r="A24" i="60"/>
  <c r="W20" i="60"/>
  <c r="U20" i="60"/>
  <c r="S20" i="60"/>
  <c r="Q20" i="60"/>
  <c r="O20" i="60"/>
  <c r="M20" i="60"/>
  <c r="K20" i="60"/>
  <c r="I20" i="60"/>
  <c r="G20" i="60"/>
  <c r="E20" i="60"/>
  <c r="C20" i="60"/>
  <c r="X20" i="60"/>
  <c r="T20" i="60"/>
  <c r="P20" i="60"/>
  <c r="L20" i="60"/>
  <c r="H20" i="60"/>
  <c r="D20" i="60"/>
  <c r="J20" i="60"/>
  <c r="R20" i="60"/>
  <c r="D20" i="58"/>
  <c r="F20" i="58"/>
  <c r="H20" i="58"/>
  <c r="J20" i="58"/>
  <c r="L20" i="58"/>
  <c r="N20" i="58"/>
  <c r="P20" i="58"/>
  <c r="R20" i="58"/>
  <c r="T20" i="58"/>
  <c r="V20" i="58"/>
  <c r="D20" i="59"/>
  <c r="D24" i="59" s="1"/>
  <c r="F20" i="59"/>
  <c r="H20" i="59"/>
  <c r="J20" i="59"/>
  <c r="L20" i="59"/>
  <c r="N20" i="59"/>
  <c r="P20" i="59"/>
  <c r="R20" i="59"/>
  <c r="T20" i="59"/>
  <c r="V20" i="59"/>
  <c r="X20" i="59"/>
  <c r="D18" i="60"/>
  <c r="D23" i="60" s="1"/>
  <c r="F18" i="60"/>
  <c r="F23" i="60" s="1"/>
  <c r="H18" i="60"/>
  <c r="H23" i="60" s="1"/>
  <c r="J18" i="60"/>
  <c r="J23" i="60" s="1"/>
  <c r="L18" i="60"/>
  <c r="L23" i="60" s="1"/>
  <c r="N18" i="60"/>
  <c r="N23" i="60" s="1"/>
  <c r="P18" i="60"/>
  <c r="P23" i="60" s="1"/>
  <c r="R18" i="60"/>
  <c r="R23" i="60" s="1"/>
  <c r="T18" i="60"/>
  <c r="T23" i="60" s="1"/>
  <c r="V18" i="60"/>
  <c r="V23" i="60" s="1"/>
  <c r="X18" i="60"/>
  <c r="X23" i="60" s="1"/>
  <c r="F14" i="53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F6" i="44"/>
  <c r="F14" i="48"/>
  <c r="G6" i="52"/>
  <c r="Y23" i="60" l="1"/>
  <c r="C21" i="58"/>
  <c r="I25" i="58"/>
  <c r="M25" i="58"/>
  <c r="Q25" i="58"/>
  <c r="U25" i="58"/>
  <c r="X24" i="59"/>
  <c r="X21" i="59"/>
  <c r="X25" i="59" s="1"/>
  <c r="T24" i="59"/>
  <c r="T21" i="59"/>
  <c r="T25" i="59" s="1"/>
  <c r="P24" i="59"/>
  <c r="P21" i="59"/>
  <c r="P25" i="59" s="1"/>
  <c r="L24" i="59"/>
  <c r="L21" i="59"/>
  <c r="L25" i="59" s="1"/>
  <c r="H24" i="59"/>
  <c r="H21" i="59"/>
  <c r="H25" i="59" s="1"/>
  <c r="T21" i="58"/>
  <c r="T24" i="58"/>
  <c r="P21" i="58"/>
  <c r="P24" i="58"/>
  <c r="L21" i="58"/>
  <c r="L24" i="58"/>
  <c r="H21" i="58"/>
  <c r="H24" i="58"/>
  <c r="D21" i="58"/>
  <c r="D24" i="58"/>
  <c r="J24" i="60"/>
  <c r="J21" i="60"/>
  <c r="J25" i="60" s="1"/>
  <c r="H24" i="60"/>
  <c r="H21" i="60"/>
  <c r="H25" i="60" s="1"/>
  <c r="P24" i="60"/>
  <c r="P21" i="60"/>
  <c r="P25" i="60" s="1"/>
  <c r="X24" i="60"/>
  <c r="X21" i="60"/>
  <c r="X25" i="60" s="1"/>
  <c r="E21" i="60"/>
  <c r="E25" i="60" s="1"/>
  <c r="E24" i="60"/>
  <c r="I21" i="60"/>
  <c r="I25" i="60" s="1"/>
  <c r="I24" i="60"/>
  <c r="M21" i="60"/>
  <c r="M25" i="60" s="1"/>
  <c r="M24" i="60"/>
  <c r="Q21" i="60"/>
  <c r="Q25" i="60" s="1"/>
  <c r="Q24" i="60"/>
  <c r="U21" i="60"/>
  <c r="U25" i="60" s="1"/>
  <c r="U24" i="60"/>
  <c r="T25" i="58"/>
  <c r="L25" i="58"/>
  <c r="D25" i="58"/>
  <c r="T21" i="57"/>
  <c r="T25" i="57" s="1"/>
  <c r="T24" i="57"/>
  <c r="P21" i="57"/>
  <c r="P25" i="57" s="1"/>
  <c r="P24" i="57"/>
  <c r="L21" i="57"/>
  <c r="L25" i="57" s="1"/>
  <c r="L24" i="57"/>
  <c r="H21" i="57"/>
  <c r="H25" i="57" s="1"/>
  <c r="H24" i="57"/>
  <c r="D21" i="57"/>
  <c r="D25" i="57" s="1"/>
  <c r="D24" i="57"/>
  <c r="Y23" i="57"/>
  <c r="C25" i="57"/>
  <c r="T21" i="56"/>
  <c r="T25" i="56" s="1"/>
  <c r="T24" i="56"/>
  <c r="P21" i="56"/>
  <c r="P25" i="56" s="1"/>
  <c r="P24" i="56"/>
  <c r="L21" i="56"/>
  <c r="L25" i="56" s="1"/>
  <c r="L24" i="56"/>
  <c r="H21" i="56"/>
  <c r="H25" i="56" s="1"/>
  <c r="H24" i="56"/>
  <c r="D21" i="56"/>
  <c r="D25" i="56" s="1"/>
  <c r="D24" i="56"/>
  <c r="Y24" i="56" s="1"/>
  <c r="V21" i="60"/>
  <c r="V25" i="60" s="1"/>
  <c r="N21" i="60"/>
  <c r="N25" i="60" s="1"/>
  <c r="F21" i="60"/>
  <c r="F25" i="60" s="1"/>
  <c r="E21" i="59"/>
  <c r="E25" i="59" s="1"/>
  <c r="U21" i="59"/>
  <c r="U25" i="59" s="1"/>
  <c r="I21" i="59"/>
  <c r="I25" i="59" s="1"/>
  <c r="K21" i="56"/>
  <c r="K25" i="56" s="1"/>
  <c r="G21" i="56"/>
  <c r="G25" i="56" s="1"/>
  <c r="W21" i="59"/>
  <c r="W25" i="59" s="1"/>
  <c r="S21" i="59"/>
  <c r="S25" i="59" s="1"/>
  <c r="O21" i="59"/>
  <c r="O25" i="59" s="1"/>
  <c r="W21" i="58"/>
  <c r="U21" i="58"/>
  <c r="S21" i="58"/>
  <c r="Q21" i="58"/>
  <c r="O21" i="58"/>
  <c r="M21" i="58"/>
  <c r="K21" i="58"/>
  <c r="I21" i="58"/>
  <c r="G21" i="58"/>
  <c r="W21" i="56"/>
  <c r="W25" i="56" s="1"/>
  <c r="U21" i="56"/>
  <c r="U25" i="56" s="1"/>
  <c r="S21" i="56"/>
  <c r="S25" i="56" s="1"/>
  <c r="Q21" i="56"/>
  <c r="Q25" i="56" s="1"/>
  <c r="O21" i="56"/>
  <c r="O25" i="56" s="1"/>
  <c r="M21" i="56"/>
  <c r="M25" i="56" s="1"/>
  <c r="I21" i="56"/>
  <c r="I25" i="56" s="1"/>
  <c r="C21" i="56"/>
  <c r="E21" i="56"/>
  <c r="E25" i="56" s="1"/>
  <c r="V24" i="59"/>
  <c r="V21" i="59"/>
  <c r="V25" i="59" s="1"/>
  <c r="R24" i="59"/>
  <c r="R21" i="59"/>
  <c r="R25" i="59" s="1"/>
  <c r="N24" i="59"/>
  <c r="N21" i="59"/>
  <c r="N25" i="59" s="1"/>
  <c r="J24" i="59"/>
  <c r="J21" i="59"/>
  <c r="J25" i="59" s="1"/>
  <c r="F24" i="59"/>
  <c r="Y24" i="59" s="1"/>
  <c r="F21" i="59"/>
  <c r="F25" i="59" s="1"/>
  <c r="V21" i="58"/>
  <c r="V24" i="58"/>
  <c r="R21" i="58"/>
  <c r="R24" i="58"/>
  <c r="R25" i="58" s="1"/>
  <c r="N21" i="58"/>
  <c r="N24" i="58"/>
  <c r="J21" i="58"/>
  <c r="J24" i="58"/>
  <c r="J25" i="58" s="1"/>
  <c r="F21" i="58"/>
  <c r="F24" i="58"/>
  <c r="F25" i="58" s="1"/>
  <c r="R24" i="60"/>
  <c r="R21" i="60"/>
  <c r="R25" i="60" s="1"/>
  <c r="D24" i="60"/>
  <c r="D21" i="60"/>
  <c r="D25" i="60" s="1"/>
  <c r="L24" i="60"/>
  <c r="L21" i="60"/>
  <c r="L25" i="60" s="1"/>
  <c r="T24" i="60"/>
  <c r="T21" i="60"/>
  <c r="T25" i="60" s="1"/>
  <c r="C21" i="60"/>
  <c r="C24" i="60"/>
  <c r="G21" i="60"/>
  <c r="G25" i="60" s="1"/>
  <c r="G24" i="60"/>
  <c r="K21" i="60"/>
  <c r="K25" i="60" s="1"/>
  <c r="K24" i="60"/>
  <c r="O21" i="60"/>
  <c r="O25" i="60" s="1"/>
  <c r="O24" i="60"/>
  <c r="S21" i="60"/>
  <c r="S25" i="60" s="1"/>
  <c r="S24" i="60"/>
  <c r="W21" i="60"/>
  <c r="W25" i="60" s="1"/>
  <c r="W24" i="60"/>
  <c r="X25" i="58"/>
  <c r="P25" i="58"/>
  <c r="H25" i="58"/>
  <c r="V21" i="57"/>
  <c r="V25" i="57" s="1"/>
  <c r="V24" i="57"/>
  <c r="R21" i="57"/>
  <c r="R25" i="57" s="1"/>
  <c r="R24" i="57"/>
  <c r="N21" i="57"/>
  <c r="N25" i="57" s="1"/>
  <c r="N24" i="57"/>
  <c r="J21" i="57"/>
  <c r="J25" i="57" s="1"/>
  <c r="J24" i="57"/>
  <c r="F21" i="57"/>
  <c r="F25" i="57" s="1"/>
  <c r="F24" i="57"/>
  <c r="Y24" i="57" s="1"/>
  <c r="V21" i="56"/>
  <c r="V25" i="56" s="1"/>
  <c r="V24" i="56"/>
  <c r="R21" i="56"/>
  <c r="R25" i="56" s="1"/>
  <c r="R24" i="56"/>
  <c r="N21" i="56"/>
  <c r="N25" i="56" s="1"/>
  <c r="N24" i="56"/>
  <c r="J21" i="56"/>
  <c r="J25" i="56" s="1"/>
  <c r="J24" i="56"/>
  <c r="F21" i="56"/>
  <c r="F25" i="56" s="1"/>
  <c r="F24" i="56"/>
  <c r="Q21" i="59"/>
  <c r="Q25" i="59" s="1"/>
  <c r="M21" i="59"/>
  <c r="M25" i="59" s="1"/>
  <c r="X21" i="58"/>
  <c r="V25" i="58"/>
  <c r="N25" i="58"/>
  <c r="Y23" i="58"/>
  <c r="C25" i="58"/>
  <c r="C21" i="59"/>
  <c r="E21" i="58"/>
  <c r="U21" i="57"/>
  <c r="U25" i="57" s="1"/>
  <c r="S21" i="57"/>
  <c r="S25" i="57" s="1"/>
  <c r="Q21" i="57"/>
  <c r="Q25" i="57" s="1"/>
  <c r="O21" i="57"/>
  <c r="O25" i="57" s="1"/>
  <c r="M21" i="57"/>
  <c r="M25" i="57" s="1"/>
  <c r="K21" i="57"/>
  <c r="K25" i="57" s="1"/>
  <c r="I21" i="57"/>
  <c r="I25" i="57" s="1"/>
  <c r="G21" i="57"/>
  <c r="G25" i="57" s="1"/>
  <c r="E21" i="57"/>
  <c r="E25" i="57" s="1"/>
  <c r="C21" i="57"/>
  <c r="Y23" i="56"/>
  <c r="C25" i="56"/>
  <c r="K21" i="59"/>
  <c r="K25" i="59" s="1"/>
  <c r="G21" i="59"/>
  <c r="G25" i="59" s="1"/>
  <c r="X21" i="57"/>
  <c r="X25" i="57" s="1"/>
  <c r="X19" i="55"/>
  <c r="W19" i="55"/>
  <c r="V19" i="55"/>
  <c r="U19" i="55"/>
  <c r="T19" i="55"/>
  <c r="S19" i="55"/>
  <c r="R19" i="55"/>
  <c r="Q19" i="55"/>
  <c r="P19" i="55"/>
  <c r="O19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A19" i="55"/>
  <c r="A24" i="55" s="1"/>
  <c r="X17" i="55"/>
  <c r="W17" i="55"/>
  <c r="V17" i="55"/>
  <c r="U17" i="55"/>
  <c r="T17" i="55"/>
  <c r="S17" i="55"/>
  <c r="R17" i="55"/>
  <c r="Q17" i="55"/>
  <c r="P17" i="55"/>
  <c r="O17" i="55"/>
  <c r="N17" i="55"/>
  <c r="L17" i="55"/>
  <c r="K17" i="55"/>
  <c r="J17" i="55"/>
  <c r="I17" i="55"/>
  <c r="H17" i="55"/>
  <c r="G17" i="55"/>
  <c r="F17" i="55"/>
  <c r="E17" i="55"/>
  <c r="D17" i="55"/>
  <c r="C17" i="55"/>
  <c r="A17" i="55"/>
  <c r="A23" i="55" s="1"/>
  <c r="M17" i="55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A19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A17" i="54"/>
  <c r="X19" i="53"/>
  <c r="W19" i="53"/>
  <c r="V19" i="53"/>
  <c r="U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A19" i="53"/>
  <c r="A24" i="53" s="1"/>
  <c r="X17" i="53"/>
  <c r="W17" i="53"/>
  <c r="V17" i="53"/>
  <c r="U17" i="53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E17" i="53"/>
  <c r="D17" i="53"/>
  <c r="C17" i="53"/>
  <c r="A17" i="53"/>
  <c r="A23" i="53" s="1"/>
  <c r="F17" i="53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 s="1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C17" i="52"/>
  <c r="A17" i="52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A19" i="51"/>
  <c r="A24" i="51" s="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F17" i="51"/>
  <c r="E17" i="51"/>
  <c r="D17" i="51"/>
  <c r="C17" i="51"/>
  <c r="A17" i="51"/>
  <c r="A23" i="51" s="1"/>
  <c r="G17" i="51"/>
  <c r="A24" i="54" l="1"/>
  <c r="D20" i="54"/>
  <c r="W18" i="54"/>
  <c r="W23" i="54" s="1"/>
  <c r="Y25" i="59"/>
  <c r="Y25" i="56"/>
  <c r="Y25" i="58"/>
  <c r="Y24" i="58"/>
  <c r="Y24" i="60"/>
  <c r="C25" i="60"/>
  <c r="Y25" i="60" s="1"/>
  <c r="Y25" i="57"/>
  <c r="C18" i="51"/>
  <c r="C23" i="51" s="1"/>
  <c r="E18" i="51"/>
  <c r="E23" i="51" s="1"/>
  <c r="G18" i="51"/>
  <c r="G23" i="51" s="1"/>
  <c r="I18" i="51"/>
  <c r="I23" i="51" s="1"/>
  <c r="K18" i="51"/>
  <c r="K23" i="51" s="1"/>
  <c r="M18" i="51"/>
  <c r="M23" i="51" s="1"/>
  <c r="O18" i="51"/>
  <c r="O23" i="51" s="1"/>
  <c r="Q18" i="51"/>
  <c r="Q23" i="51" s="1"/>
  <c r="S18" i="51"/>
  <c r="S23" i="51" s="1"/>
  <c r="U18" i="51"/>
  <c r="U23" i="51" s="1"/>
  <c r="W18" i="51"/>
  <c r="W23" i="51" s="1"/>
  <c r="D20" i="51"/>
  <c r="F20" i="51"/>
  <c r="H20" i="51"/>
  <c r="J20" i="51"/>
  <c r="L20" i="51"/>
  <c r="N20" i="51"/>
  <c r="P20" i="51"/>
  <c r="R20" i="51"/>
  <c r="T20" i="51"/>
  <c r="V20" i="51"/>
  <c r="X20" i="51"/>
  <c r="A23" i="52"/>
  <c r="X18" i="52"/>
  <c r="X23" i="52" s="1"/>
  <c r="V18" i="52"/>
  <c r="V23" i="52" s="1"/>
  <c r="T18" i="52"/>
  <c r="T23" i="52" s="1"/>
  <c r="R18" i="52"/>
  <c r="R23" i="52" s="1"/>
  <c r="P18" i="52"/>
  <c r="P23" i="52" s="1"/>
  <c r="N18" i="52"/>
  <c r="N23" i="52" s="1"/>
  <c r="L18" i="52"/>
  <c r="L23" i="52" s="1"/>
  <c r="W18" i="52"/>
  <c r="W23" i="52" s="1"/>
  <c r="U18" i="52"/>
  <c r="U23" i="52" s="1"/>
  <c r="S18" i="52"/>
  <c r="S23" i="52" s="1"/>
  <c r="Q18" i="52"/>
  <c r="Q23" i="52" s="1"/>
  <c r="O18" i="52"/>
  <c r="O23" i="52" s="1"/>
  <c r="D18" i="52"/>
  <c r="D23" i="52" s="1"/>
  <c r="F18" i="52"/>
  <c r="F23" i="52" s="1"/>
  <c r="H18" i="52"/>
  <c r="H23" i="52" s="1"/>
  <c r="J18" i="52"/>
  <c r="J23" i="52" s="1"/>
  <c r="M18" i="52"/>
  <c r="M23" i="52" s="1"/>
  <c r="D18" i="51"/>
  <c r="D23" i="51" s="1"/>
  <c r="F18" i="51"/>
  <c r="F23" i="51" s="1"/>
  <c r="H18" i="51"/>
  <c r="H23" i="51" s="1"/>
  <c r="J18" i="51"/>
  <c r="J23" i="51" s="1"/>
  <c r="L18" i="51"/>
  <c r="L23" i="51" s="1"/>
  <c r="N18" i="51"/>
  <c r="N23" i="51" s="1"/>
  <c r="P18" i="51"/>
  <c r="P23" i="51" s="1"/>
  <c r="R18" i="51"/>
  <c r="R23" i="51" s="1"/>
  <c r="T18" i="51"/>
  <c r="T23" i="51" s="1"/>
  <c r="V18" i="51"/>
  <c r="V23" i="51" s="1"/>
  <c r="X18" i="51"/>
  <c r="X23" i="51" s="1"/>
  <c r="C20" i="51"/>
  <c r="E20" i="51"/>
  <c r="G20" i="51"/>
  <c r="I20" i="51"/>
  <c r="K20" i="51"/>
  <c r="M20" i="51"/>
  <c r="O20" i="51"/>
  <c r="Q20" i="51"/>
  <c r="S20" i="51"/>
  <c r="U20" i="51"/>
  <c r="W20" i="51"/>
  <c r="C18" i="52"/>
  <c r="C23" i="52" s="1"/>
  <c r="E18" i="52"/>
  <c r="E23" i="52" s="1"/>
  <c r="G18" i="52"/>
  <c r="G23" i="52" s="1"/>
  <c r="I18" i="52"/>
  <c r="I23" i="52" s="1"/>
  <c r="K18" i="52"/>
  <c r="K23" i="52" s="1"/>
  <c r="D20" i="52"/>
  <c r="F20" i="52"/>
  <c r="H20" i="52"/>
  <c r="J20" i="52"/>
  <c r="L20" i="52"/>
  <c r="N20" i="52"/>
  <c r="P20" i="52"/>
  <c r="R20" i="52"/>
  <c r="T20" i="52"/>
  <c r="V20" i="52"/>
  <c r="X20" i="52"/>
  <c r="C18" i="53"/>
  <c r="C23" i="53" s="1"/>
  <c r="E18" i="53"/>
  <c r="E23" i="53" s="1"/>
  <c r="G18" i="53"/>
  <c r="G23" i="53" s="1"/>
  <c r="G25" i="53" s="1"/>
  <c r="I18" i="53"/>
  <c r="I23" i="53" s="1"/>
  <c r="K18" i="53"/>
  <c r="K23" i="53" s="1"/>
  <c r="K25" i="53" s="1"/>
  <c r="M18" i="53"/>
  <c r="M23" i="53" s="1"/>
  <c r="O18" i="53"/>
  <c r="O23" i="53" s="1"/>
  <c r="O25" i="53" s="1"/>
  <c r="Q18" i="53"/>
  <c r="Q23" i="53" s="1"/>
  <c r="S18" i="53"/>
  <c r="S23" i="53" s="1"/>
  <c r="S25" i="53" s="1"/>
  <c r="U18" i="53"/>
  <c r="U23" i="53" s="1"/>
  <c r="W18" i="53"/>
  <c r="W23" i="53" s="1"/>
  <c r="W25" i="53" s="1"/>
  <c r="D20" i="53"/>
  <c r="D24" i="53" s="1"/>
  <c r="F20" i="53"/>
  <c r="F24" i="53" s="1"/>
  <c r="F25" i="53" s="1"/>
  <c r="H20" i="53"/>
  <c r="H24" i="53" s="1"/>
  <c r="J20" i="53"/>
  <c r="J24" i="53" s="1"/>
  <c r="J25" i="53" s="1"/>
  <c r="L20" i="53"/>
  <c r="L24" i="53" s="1"/>
  <c r="N20" i="53"/>
  <c r="N24" i="53" s="1"/>
  <c r="N25" i="53" s="1"/>
  <c r="P20" i="53"/>
  <c r="P24" i="53" s="1"/>
  <c r="R20" i="53"/>
  <c r="R24" i="53" s="1"/>
  <c r="R25" i="53" s="1"/>
  <c r="T20" i="53"/>
  <c r="T24" i="53" s="1"/>
  <c r="V20" i="53"/>
  <c r="V24" i="53" s="1"/>
  <c r="V25" i="53" s="1"/>
  <c r="X20" i="53"/>
  <c r="X24" i="53" s="1"/>
  <c r="D23" i="54"/>
  <c r="F18" i="54"/>
  <c r="F23" i="54" s="1"/>
  <c r="H18" i="54"/>
  <c r="H23" i="54" s="1"/>
  <c r="J18" i="54"/>
  <c r="J23" i="54" s="1"/>
  <c r="L18" i="54"/>
  <c r="L23" i="54" s="1"/>
  <c r="N18" i="54"/>
  <c r="N23" i="54" s="1"/>
  <c r="P18" i="54"/>
  <c r="P23" i="54" s="1"/>
  <c r="R18" i="54"/>
  <c r="R23" i="54" s="1"/>
  <c r="T18" i="54"/>
  <c r="T23" i="54" s="1"/>
  <c r="V18" i="54"/>
  <c r="V23" i="54" s="1"/>
  <c r="X18" i="54"/>
  <c r="C20" i="54"/>
  <c r="E20" i="54"/>
  <c r="G20" i="54"/>
  <c r="I20" i="54"/>
  <c r="K20" i="54"/>
  <c r="M20" i="54"/>
  <c r="O20" i="54"/>
  <c r="Q20" i="54"/>
  <c r="S20" i="54"/>
  <c r="U20" i="54"/>
  <c r="W20" i="54"/>
  <c r="A23" i="54"/>
  <c r="C20" i="52"/>
  <c r="E20" i="52"/>
  <c r="G20" i="52"/>
  <c r="I20" i="52"/>
  <c r="K20" i="52"/>
  <c r="M20" i="52"/>
  <c r="O20" i="52"/>
  <c r="Q20" i="52"/>
  <c r="S20" i="52"/>
  <c r="U20" i="52"/>
  <c r="W20" i="52"/>
  <c r="D18" i="53"/>
  <c r="D23" i="53" s="1"/>
  <c r="F18" i="53"/>
  <c r="F23" i="53" s="1"/>
  <c r="H18" i="53"/>
  <c r="H23" i="53" s="1"/>
  <c r="J18" i="53"/>
  <c r="J23" i="53" s="1"/>
  <c r="L18" i="53"/>
  <c r="L23" i="53" s="1"/>
  <c r="N18" i="53"/>
  <c r="N23" i="53" s="1"/>
  <c r="P18" i="53"/>
  <c r="P23" i="53" s="1"/>
  <c r="R18" i="53"/>
  <c r="R23" i="53" s="1"/>
  <c r="T18" i="53"/>
  <c r="T23" i="53" s="1"/>
  <c r="V18" i="53"/>
  <c r="V23" i="53" s="1"/>
  <c r="X18" i="53"/>
  <c r="X23" i="53" s="1"/>
  <c r="C20" i="53"/>
  <c r="E20" i="53"/>
  <c r="E24" i="53" s="1"/>
  <c r="G20" i="53"/>
  <c r="G24" i="53" s="1"/>
  <c r="I20" i="53"/>
  <c r="I24" i="53" s="1"/>
  <c r="K20" i="53"/>
  <c r="K24" i="53" s="1"/>
  <c r="M20" i="53"/>
  <c r="M24" i="53" s="1"/>
  <c r="O20" i="53"/>
  <c r="O24" i="53" s="1"/>
  <c r="Q20" i="53"/>
  <c r="Q24" i="53" s="1"/>
  <c r="S20" i="53"/>
  <c r="S24" i="53" s="1"/>
  <c r="U20" i="53"/>
  <c r="U24" i="53" s="1"/>
  <c r="W20" i="53"/>
  <c r="W24" i="53" s="1"/>
  <c r="C18" i="54"/>
  <c r="C23" i="54" s="1"/>
  <c r="E18" i="54"/>
  <c r="E23" i="54" s="1"/>
  <c r="G18" i="54"/>
  <c r="G23" i="54" s="1"/>
  <c r="I18" i="54"/>
  <c r="I23" i="54" s="1"/>
  <c r="K18" i="54"/>
  <c r="K23" i="54" s="1"/>
  <c r="M18" i="54"/>
  <c r="M23" i="54" s="1"/>
  <c r="O18" i="54"/>
  <c r="O23" i="54" s="1"/>
  <c r="Q18" i="54"/>
  <c r="Q23" i="54" s="1"/>
  <c r="S18" i="54"/>
  <c r="S23" i="54" s="1"/>
  <c r="U18" i="54"/>
  <c r="U23" i="54" s="1"/>
  <c r="F20" i="54"/>
  <c r="H20" i="54"/>
  <c r="J20" i="54"/>
  <c r="L20" i="54"/>
  <c r="N20" i="54"/>
  <c r="P20" i="54"/>
  <c r="R20" i="54"/>
  <c r="T20" i="54"/>
  <c r="V20" i="54"/>
  <c r="X20" i="54"/>
  <c r="C18" i="55"/>
  <c r="C23" i="55" s="1"/>
  <c r="E18" i="55"/>
  <c r="E23" i="55" s="1"/>
  <c r="G18" i="55"/>
  <c r="G23" i="55" s="1"/>
  <c r="I18" i="55"/>
  <c r="I23" i="55" s="1"/>
  <c r="K18" i="55"/>
  <c r="K23" i="55" s="1"/>
  <c r="M18" i="55"/>
  <c r="M23" i="55" s="1"/>
  <c r="O18" i="55"/>
  <c r="O23" i="55" s="1"/>
  <c r="Q18" i="55"/>
  <c r="Q23" i="55" s="1"/>
  <c r="S18" i="55"/>
  <c r="S23" i="55" s="1"/>
  <c r="U18" i="55"/>
  <c r="U23" i="55" s="1"/>
  <c r="W18" i="55"/>
  <c r="W23" i="55" s="1"/>
  <c r="D20" i="55"/>
  <c r="F20" i="55"/>
  <c r="H20" i="55"/>
  <c r="J20" i="55"/>
  <c r="L20" i="55"/>
  <c r="N20" i="55"/>
  <c r="P20" i="55"/>
  <c r="R20" i="55"/>
  <c r="T20" i="55"/>
  <c r="V20" i="55"/>
  <c r="X20" i="55"/>
  <c r="D18" i="55"/>
  <c r="D23" i="55" s="1"/>
  <c r="F18" i="55"/>
  <c r="F23" i="55" s="1"/>
  <c r="H18" i="55"/>
  <c r="H23" i="55" s="1"/>
  <c r="J18" i="55"/>
  <c r="J23" i="55" s="1"/>
  <c r="L18" i="55"/>
  <c r="L23" i="55" s="1"/>
  <c r="N18" i="55"/>
  <c r="N23" i="55" s="1"/>
  <c r="P18" i="55"/>
  <c r="P23" i="55" s="1"/>
  <c r="R18" i="55"/>
  <c r="R23" i="55" s="1"/>
  <c r="T18" i="55"/>
  <c r="T23" i="55" s="1"/>
  <c r="V18" i="55"/>
  <c r="V23" i="55" s="1"/>
  <c r="X18" i="55"/>
  <c r="X23" i="55" s="1"/>
  <c r="C20" i="55"/>
  <c r="E20" i="55"/>
  <c r="G20" i="55"/>
  <c r="I20" i="55"/>
  <c r="K20" i="55"/>
  <c r="M20" i="55"/>
  <c r="O20" i="55"/>
  <c r="Q20" i="55"/>
  <c r="S20" i="55"/>
  <c r="U20" i="55"/>
  <c r="W20" i="55"/>
  <c r="X25" i="53" l="1"/>
  <c r="T25" i="53"/>
  <c r="P25" i="53"/>
  <c r="L25" i="53"/>
  <c r="H25" i="53"/>
  <c r="D25" i="53"/>
  <c r="U25" i="53"/>
  <c r="Q25" i="53"/>
  <c r="M25" i="53"/>
  <c r="I25" i="53"/>
  <c r="E25" i="53"/>
  <c r="U24" i="55"/>
  <c r="U21" i="55"/>
  <c r="U25" i="55" s="1"/>
  <c r="Q24" i="55"/>
  <c r="Q21" i="55"/>
  <c r="Q25" i="55" s="1"/>
  <c r="M21" i="55"/>
  <c r="M25" i="55" s="1"/>
  <c r="M24" i="55"/>
  <c r="I21" i="55"/>
  <c r="I25" i="55" s="1"/>
  <c r="I24" i="55"/>
  <c r="E21" i="55"/>
  <c r="E25" i="55" s="1"/>
  <c r="E24" i="55"/>
  <c r="V24" i="55"/>
  <c r="V21" i="55"/>
  <c r="V25" i="55" s="1"/>
  <c r="R24" i="55"/>
  <c r="R21" i="55"/>
  <c r="R25" i="55" s="1"/>
  <c r="N24" i="55"/>
  <c r="N21" i="55"/>
  <c r="N25" i="55" s="1"/>
  <c r="J24" i="55"/>
  <c r="J21" i="55"/>
  <c r="J25" i="55" s="1"/>
  <c r="F24" i="55"/>
  <c r="F21" i="55"/>
  <c r="F25" i="55" s="1"/>
  <c r="Y23" i="55"/>
  <c r="V24" i="54"/>
  <c r="V21" i="54"/>
  <c r="V25" i="54" s="1"/>
  <c r="R24" i="54"/>
  <c r="R21" i="54"/>
  <c r="R25" i="54" s="1"/>
  <c r="N24" i="54"/>
  <c r="N21" i="54"/>
  <c r="N25" i="54" s="1"/>
  <c r="J24" i="54"/>
  <c r="J21" i="54"/>
  <c r="J25" i="54" s="1"/>
  <c r="F24" i="54"/>
  <c r="F21" i="54"/>
  <c r="F25" i="54" s="1"/>
  <c r="W21" i="53"/>
  <c r="S21" i="53"/>
  <c r="O21" i="53"/>
  <c r="K21" i="53"/>
  <c r="G21" i="53"/>
  <c r="C21" i="53"/>
  <c r="C24" i="53"/>
  <c r="W21" i="52"/>
  <c r="W25" i="52" s="1"/>
  <c r="W24" i="52"/>
  <c r="S21" i="52"/>
  <c r="S25" i="52" s="1"/>
  <c r="S24" i="52"/>
  <c r="O21" i="52"/>
  <c r="O25" i="52" s="1"/>
  <c r="O24" i="52"/>
  <c r="K21" i="52"/>
  <c r="K25" i="52" s="1"/>
  <c r="K24" i="52"/>
  <c r="G21" i="52"/>
  <c r="G25" i="52" s="1"/>
  <c r="G24" i="52"/>
  <c r="C21" i="52"/>
  <c r="C24" i="52"/>
  <c r="W24" i="54"/>
  <c r="W21" i="54"/>
  <c r="W25" i="54" s="1"/>
  <c r="S24" i="54"/>
  <c r="S21" i="54"/>
  <c r="S25" i="54" s="1"/>
  <c r="O24" i="54"/>
  <c r="O21" i="54"/>
  <c r="O25" i="54" s="1"/>
  <c r="K24" i="54"/>
  <c r="K21" i="54"/>
  <c r="K25" i="54" s="1"/>
  <c r="G24" i="54"/>
  <c r="G21" i="54"/>
  <c r="G25" i="54" s="1"/>
  <c r="C24" i="54"/>
  <c r="C21" i="54"/>
  <c r="X21" i="53"/>
  <c r="T21" i="53"/>
  <c r="P21" i="53"/>
  <c r="L21" i="53"/>
  <c r="H21" i="53"/>
  <c r="D21" i="53"/>
  <c r="X24" i="52"/>
  <c r="X21" i="52"/>
  <c r="X25" i="52" s="1"/>
  <c r="T24" i="52"/>
  <c r="T21" i="52"/>
  <c r="T25" i="52" s="1"/>
  <c r="P24" i="52"/>
  <c r="P21" i="52"/>
  <c r="P25" i="52" s="1"/>
  <c r="L24" i="52"/>
  <c r="L21" i="52"/>
  <c r="L25" i="52" s="1"/>
  <c r="H24" i="52"/>
  <c r="H21" i="52"/>
  <c r="H25" i="52" s="1"/>
  <c r="D24" i="52"/>
  <c r="D21" i="52"/>
  <c r="D25" i="52" s="1"/>
  <c r="W21" i="51"/>
  <c r="W25" i="51" s="1"/>
  <c r="W24" i="51"/>
  <c r="S21" i="51"/>
  <c r="S25" i="51" s="1"/>
  <c r="S24" i="51"/>
  <c r="O21" i="51"/>
  <c r="O25" i="51" s="1"/>
  <c r="O24" i="51"/>
  <c r="K21" i="51"/>
  <c r="K25" i="51" s="1"/>
  <c r="K24" i="51"/>
  <c r="G21" i="51"/>
  <c r="G25" i="51" s="1"/>
  <c r="G24" i="51"/>
  <c r="C21" i="51"/>
  <c r="C24" i="51"/>
  <c r="X24" i="51"/>
  <c r="X21" i="51"/>
  <c r="X25" i="51" s="1"/>
  <c r="T24" i="51"/>
  <c r="T21" i="51"/>
  <c r="T25" i="51" s="1"/>
  <c r="P24" i="51"/>
  <c r="P21" i="51"/>
  <c r="P25" i="51" s="1"/>
  <c r="L24" i="51"/>
  <c r="L21" i="51"/>
  <c r="L25" i="51" s="1"/>
  <c r="H24" i="51"/>
  <c r="H21" i="51"/>
  <c r="H25" i="51" s="1"/>
  <c r="D24" i="51"/>
  <c r="D21" i="51"/>
  <c r="D25" i="51" s="1"/>
  <c r="W24" i="55"/>
  <c r="W21" i="55"/>
  <c r="W25" i="55" s="1"/>
  <c r="S24" i="55"/>
  <c r="S21" i="55"/>
  <c r="S25" i="55" s="1"/>
  <c r="O21" i="55"/>
  <c r="O25" i="55" s="1"/>
  <c r="O24" i="55"/>
  <c r="K21" i="55"/>
  <c r="K25" i="55" s="1"/>
  <c r="K24" i="55"/>
  <c r="G21" i="55"/>
  <c r="G25" i="55" s="1"/>
  <c r="G24" i="55"/>
  <c r="C21" i="55"/>
  <c r="C24" i="55"/>
  <c r="X24" i="55"/>
  <c r="X21" i="55"/>
  <c r="X25" i="55" s="1"/>
  <c r="T24" i="55"/>
  <c r="T21" i="55"/>
  <c r="T25" i="55" s="1"/>
  <c r="P24" i="55"/>
  <c r="P21" i="55"/>
  <c r="P25" i="55" s="1"/>
  <c r="L24" i="55"/>
  <c r="L21" i="55"/>
  <c r="L25" i="55" s="1"/>
  <c r="H24" i="55"/>
  <c r="H21" i="55"/>
  <c r="H25" i="55" s="1"/>
  <c r="D24" i="55"/>
  <c r="D21" i="55"/>
  <c r="D25" i="55" s="1"/>
  <c r="X24" i="54"/>
  <c r="X21" i="54"/>
  <c r="X25" i="54" s="1"/>
  <c r="T24" i="54"/>
  <c r="T21" i="54"/>
  <c r="T25" i="54" s="1"/>
  <c r="P24" i="54"/>
  <c r="P21" i="54"/>
  <c r="P25" i="54" s="1"/>
  <c r="L24" i="54"/>
  <c r="L21" i="54"/>
  <c r="L25" i="54" s="1"/>
  <c r="H24" i="54"/>
  <c r="H21" i="54"/>
  <c r="H25" i="54" s="1"/>
  <c r="D24" i="54"/>
  <c r="D25" i="54"/>
  <c r="C25" i="54"/>
  <c r="U21" i="53"/>
  <c r="Q21" i="53"/>
  <c r="M21" i="53"/>
  <c r="I21" i="53"/>
  <c r="E21" i="53"/>
  <c r="U21" i="52"/>
  <c r="U25" i="52" s="1"/>
  <c r="U24" i="52"/>
  <c r="Q21" i="52"/>
  <c r="Q25" i="52" s="1"/>
  <c r="Q24" i="52"/>
  <c r="M21" i="52"/>
  <c r="M25" i="52" s="1"/>
  <c r="M24" i="52"/>
  <c r="I21" i="52"/>
  <c r="I25" i="52" s="1"/>
  <c r="I24" i="52"/>
  <c r="E21" i="52"/>
  <c r="E25" i="52" s="1"/>
  <c r="E24" i="52"/>
  <c r="U24" i="54"/>
  <c r="U21" i="54"/>
  <c r="U25" i="54" s="1"/>
  <c r="Q24" i="54"/>
  <c r="Q21" i="54"/>
  <c r="Q25" i="54" s="1"/>
  <c r="M24" i="54"/>
  <c r="M21" i="54"/>
  <c r="M25" i="54" s="1"/>
  <c r="I24" i="54"/>
  <c r="I21" i="54"/>
  <c r="I25" i="54" s="1"/>
  <c r="E24" i="54"/>
  <c r="E21" i="54"/>
  <c r="E25" i="54" s="1"/>
  <c r="V21" i="53"/>
  <c r="R21" i="53"/>
  <c r="N21" i="53"/>
  <c r="J21" i="53"/>
  <c r="F21" i="53"/>
  <c r="C25" i="53"/>
  <c r="Y23" i="53"/>
  <c r="V24" i="52"/>
  <c r="V21" i="52"/>
  <c r="V25" i="52" s="1"/>
  <c r="R24" i="52"/>
  <c r="R21" i="52"/>
  <c r="R25" i="52" s="1"/>
  <c r="N24" i="52"/>
  <c r="N21" i="52"/>
  <c r="N25" i="52" s="1"/>
  <c r="J24" i="52"/>
  <c r="J21" i="52"/>
  <c r="J25" i="52" s="1"/>
  <c r="F24" i="52"/>
  <c r="F21" i="52"/>
  <c r="F25" i="52" s="1"/>
  <c r="C25" i="52"/>
  <c r="Y23" i="52"/>
  <c r="U21" i="51"/>
  <c r="U25" i="51" s="1"/>
  <c r="U24" i="51"/>
  <c r="Q21" i="51"/>
  <c r="Q25" i="51" s="1"/>
  <c r="Q24" i="51"/>
  <c r="M21" i="51"/>
  <c r="M25" i="51" s="1"/>
  <c r="M24" i="51"/>
  <c r="I21" i="51"/>
  <c r="I25" i="51" s="1"/>
  <c r="I24" i="51"/>
  <c r="E21" i="51"/>
  <c r="E25" i="51" s="1"/>
  <c r="E24" i="51"/>
  <c r="V24" i="51"/>
  <c r="V21" i="51"/>
  <c r="V25" i="51" s="1"/>
  <c r="R24" i="51"/>
  <c r="R21" i="51"/>
  <c r="R25" i="51" s="1"/>
  <c r="N24" i="51"/>
  <c r="N21" i="51"/>
  <c r="N25" i="51" s="1"/>
  <c r="J24" i="51"/>
  <c r="J21" i="51"/>
  <c r="J25" i="51" s="1"/>
  <c r="F24" i="51"/>
  <c r="F21" i="51"/>
  <c r="F25" i="51" s="1"/>
  <c r="C25" i="51"/>
  <c r="Y23" i="51"/>
  <c r="G7" i="42"/>
  <c r="Y25" i="51" l="1"/>
  <c r="Y25" i="53"/>
  <c r="Y24" i="55"/>
  <c r="Y25" i="52"/>
  <c r="Y24" i="51"/>
  <c r="Y24" i="52"/>
  <c r="Y24" i="53"/>
  <c r="Y25" i="54"/>
  <c r="Y24" i="54"/>
  <c r="C25" i="55"/>
  <c r="Y25" i="55" s="1"/>
  <c r="C19" i="50"/>
  <c r="A19" i="50"/>
  <c r="X20" i="50" s="1"/>
  <c r="X24" i="50" s="1"/>
  <c r="C17" i="50"/>
  <c r="A17" i="50"/>
  <c r="W18" i="50" l="1"/>
  <c r="W23" i="50" s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X25" i="50" s="1"/>
  <c r="C20" i="50"/>
  <c r="E20" i="50"/>
  <c r="E24" i="50" s="1"/>
  <c r="G20" i="50"/>
  <c r="G24" i="50" s="1"/>
  <c r="I20" i="50"/>
  <c r="I24" i="50" s="1"/>
  <c r="K20" i="50"/>
  <c r="K24" i="50" s="1"/>
  <c r="M20" i="50"/>
  <c r="M24" i="50" s="1"/>
  <c r="O20" i="50"/>
  <c r="O24" i="50" s="1"/>
  <c r="Q20" i="50"/>
  <c r="Q24" i="50" s="1"/>
  <c r="S20" i="50"/>
  <c r="S24" i="50" s="1"/>
  <c r="U20" i="50"/>
  <c r="U24" i="50" s="1"/>
  <c r="W20" i="50"/>
  <c r="W24" i="50" s="1"/>
  <c r="A23" i="50"/>
  <c r="A24" i="50"/>
  <c r="C18" i="50"/>
  <c r="C23" i="50" s="1"/>
  <c r="E18" i="50"/>
  <c r="E23" i="50" s="1"/>
  <c r="G18" i="50"/>
  <c r="G23" i="50" s="1"/>
  <c r="G25" i="50" s="1"/>
  <c r="I18" i="50"/>
  <c r="I23" i="50" s="1"/>
  <c r="K18" i="50"/>
  <c r="K23" i="50" s="1"/>
  <c r="K25" i="50" s="1"/>
  <c r="M18" i="50"/>
  <c r="M23" i="50" s="1"/>
  <c r="O18" i="50"/>
  <c r="O23" i="50" s="1"/>
  <c r="O25" i="50" s="1"/>
  <c r="Q18" i="50"/>
  <c r="Q23" i="50" s="1"/>
  <c r="S18" i="50"/>
  <c r="S23" i="50" s="1"/>
  <c r="S25" i="50" s="1"/>
  <c r="U18" i="50"/>
  <c r="U23" i="50" s="1"/>
  <c r="D20" i="50"/>
  <c r="D24" i="50" s="1"/>
  <c r="D25" i="50" s="1"/>
  <c r="F20" i="50"/>
  <c r="F24" i="50" s="1"/>
  <c r="F25" i="50" s="1"/>
  <c r="H20" i="50"/>
  <c r="H24" i="50" s="1"/>
  <c r="H25" i="50" s="1"/>
  <c r="J20" i="50"/>
  <c r="J24" i="50" s="1"/>
  <c r="J25" i="50" s="1"/>
  <c r="L20" i="50"/>
  <c r="L24" i="50" s="1"/>
  <c r="N20" i="50"/>
  <c r="N24" i="50" s="1"/>
  <c r="N25" i="50" s="1"/>
  <c r="P20" i="50"/>
  <c r="P24" i="50" s="1"/>
  <c r="R20" i="50"/>
  <c r="R24" i="50" s="1"/>
  <c r="R25" i="50" s="1"/>
  <c r="T20" i="50"/>
  <c r="T24" i="50" s="1"/>
  <c r="T25" i="50" s="1"/>
  <c r="V20" i="50"/>
  <c r="V24" i="50" s="1"/>
  <c r="V25" i="50" s="1"/>
  <c r="P25" i="50" l="1"/>
  <c r="L25" i="50"/>
  <c r="U25" i="50"/>
  <c r="Q25" i="50"/>
  <c r="M25" i="50"/>
  <c r="I25" i="50"/>
  <c r="E25" i="50"/>
  <c r="W25" i="50"/>
  <c r="T21" i="50"/>
  <c r="P21" i="50"/>
  <c r="L21" i="50"/>
  <c r="H21" i="50"/>
  <c r="D21" i="50"/>
  <c r="V21" i="50"/>
  <c r="R21" i="50"/>
  <c r="N21" i="50"/>
  <c r="J21" i="50"/>
  <c r="F21" i="50"/>
  <c r="W21" i="50"/>
  <c r="S21" i="50"/>
  <c r="O21" i="50"/>
  <c r="K21" i="50"/>
  <c r="G21" i="50"/>
  <c r="C24" i="50"/>
  <c r="C21" i="50"/>
  <c r="X21" i="50"/>
  <c r="Y23" i="50"/>
  <c r="U21" i="50"/>
  <c r="Q21" i="50"/>
  <c r="M21" i="50"/>
  <c r="I21" i="50"/>
  <c r="E21" i="50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A19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X20" i="48" l="1"/>
  <c r="X24" i="48" s="1"/>
  <c r="F20" i="48"/>
  <c r="X18" i="44"/>
  <c r="X23" i="44" s="1"/>
  <c r="F18" i="44"/>
  <c r="G18" i="42"/>
  <c r="N18" i="43"/>
  <c r="N23" i="43" s="1"/>
  <c r="G18" i="43"/>
  <c r="G23" i="43" s="1"/>
  <c r="I20" i="43"/>
  <c r="I24" i="43" s="1"/>
  <c r="E20" i="44"/>
  <c r="E24" i="44" s="1"/>
  <c r="G20" i="44"/>
  <c r="X20" i="44"/>
  <c r="X21" i="44" s="1"/>
  <c r="X25" i="44" s="1"/>
  <c r="F20" i="44"/>
  <c r="P20" i="49"/>
  <c r="K20" i="43"/>
  <c r="O20" i="43"/>
  <c r="O24" i="43" s="1"/>
  <c r="U20" i="43"/>
  <c r="U24" i="43" s="1"/>
  <c r="K20" i="44"/>
  <c r="K24" i="44" s="1"/>
  <c r="R18" i="46"/>
  <c r="R23" i="46" s="1"/>
  <c r="M18" i="46"/>
  <c r="W18" i="48"/>
  <c r="W23" i="48" s="1"/>
  <c r="F18" i="48"/>
  <c r="F23" i="48" s="1"/>
  <c r="L18" i="42"/>
  <c r="L23" i="42" s="1"/>
  <c r="Q18" i="42"/>
  <c r="Q23" i="42" s="1"/>
  <c r="V18" i="42"/>
  <c r="V23" i="42" s="1"/>
  <c r="C20" i="42"/>
  <c r="C24" i="42" s="1"/>
  <c r="G20" i="42"/>
  <c r="G24" i="42" s="1"/>
  <c r="M20" i="42"/>
  <c r="Q20" i="42"/>
  <c r="Q24" i="42" s="1"/>
  <c r="W20" i="42"/>
  <c r="A24" i="42"/>
  <c r="D20" i="43"/>
  <c r="D24" i="43" s="1"/>
  <c r="C18" i="45"/>
  <c r="C23" i="45" s="1"/>
  <c r="C18" i="47"/>
  <c r="C23" i="47" s="1"/>
  <c r="C18" i="48"/>
  <c r="C23" i="48" s="1"/>
  <c r="Y24" i="50"/>
  <c r="C25" i="50"/>
  <c r="Y25" i="50" s="1"/>
  <c r="U18" i="49"/>
  <c r="U23" i="49" s="1"/>
  <c r="W20" i="44"/>
  <c r="W24" i="44" s="1"/>
  <c r="L20" i="44"/>
  <c r="L24" i="44" s="1"/>
  <c r="Q20" i="44"/>
  <c r="Q24" i="44" s="1"/>
  <c r="A24" i="44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J21" i="45" s="1"/>
  <c r="J25" i="45" s="1"/>
  <c r="Q20" i="45"/>
  <c r="Q24" i="45" s="1"/>
  <c r="U20" i="45"/>
  <c r="U2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S24" i="42" s="1"/>
  <c r="P20" i="44"/>
  <c r="P24" i="44" s="1"/>
  <c r="U20" i="44"/>
  <c r="U24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R20" i="45"/>
  <c r="I18" i="46"/>
  <c r="I23" i="46" s="1"/>
  <c r="M23" i="46"/>
  <c r="N18" i="46"/>
  <c r="N23" i="46" s="1"/>
  <c r="S20" i="46"/>
  <c r="S24" i="46" s="1"/>
  <c r="A23" i="46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E24" i="47" s="1"/>
  <c r="I20" i="47"/>
  <c r="I24" i="47" s="1"/>
  <c r="M20" i="47"/>
  <c r="Q20" i="47"/>
  <c r="Q24" i="47" s="1"/>
  <c r="K18" i="48"/>
  <c r="K23" i="48" s="1"/>
  <c r="S18" i="48"/>
  <c r="S23" i="48" s="1"/>
  <c r="O18" i="48"/>
  <c r="O23" i="48" s="1"/>
  <c r="V18" i="48"/>
  <c r="V23" i="48" s="1"/>
  <c r="R20" i="48"/>
  <c r="R24" i="48" s="1"/>
  <c r="J20" i="48"/>
  <c r="J24" i="48" s="1"/>
  <c r="N20" i="48"/>
  <c r="N24" i="48" s="1"/>
  <c r="V20" i="48"/>
  <c r="V24" i="48" s="1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D18" i="46"/>
  <c r="D23" i="46" s="1"/>
  <c r="H18" i="46"/>
  <c r="H23" i="46" s="1"/>
  <c r="T18" i="46"/>
  <c r="T23" i="46" s="1"/>
  <c r="X18" i="46"/>
  <c r="X23" i="46" s="1"/>
  <c r="C20" i="46"/>
  <c r="C24" i="46" s="1"/>
  <c r="M24" i="46"/>
  <c r="H20" i="46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N20" i="47"/>
  <c r="V20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M24" i="48" s="1"/>
  <c r="U20" i="48"/>
  <c r="U24" i="48" s="1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J21" i="49" s="1"/>
  <c r="J25" i="49" s="1"/>
  <c r="N20" i="49"/>
  <c r="R20" i="49"/>
  <c r="R21" i="49" s="1"/>
  <c r="R25" i="49" s="1"/>
  <c r="U21" i="49"/>
  <c r="U25" i="49" s="1"/>
  <c r="X20" i="49"/>
  <c r="F24" i="49"/>
  <c r="N21" i="49"/>
  <c r="N25" i="49" s="1"/>
  <c r="N24" i="49"/>
  <c r="V21" i="49"/>
  <c r="V25" i="49" s="1"/>
  <c r="V24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24" i="48"/>
  <c r="U18" i="48"/>
  <c r="U23" i="48" s="1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N24" i="47"/>
  <c r="V24" i="47"/>
  <c r="Q21" i="47"/>
  <c r="Q25" i="47" s="1"/>
  <c r="R24" i="47"/>
  <c r="M24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20" i="47"/>
  <c r="H20" i="47"/>
  <c r="L20" i="47"/>
  <c r="P20" i="47"/>
  <c r="T20" i="47"/>
  <c r="V20" i="46"/>
  <c r="R20" i="46"/>
  <c r="N20" i="46"/>
  <c r="J20" i="46"/>
  <c r="F20" i="46"/>
  <c r="D20" i="46"/>
  <c r="O2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H24" i="46"/>
  <c r="X24" i="46"/>
  <c r="I20" i="46"/>
  <c r="T20" i="46"/>
  <c r="A24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X20" i="45"/>
  <c r="N24" i="45"/>
  <c r="V24" i="45"/>
  <c r="Q21" i="45"/>
  <c r="Q25" i="45" s="1"/>
  <c r="R24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C20" i="45"/>
  <c r="G20" i="45"/>
  <c r="K20" i="45"/>
  <c r="O20" i="45"/>
  <c r="S20" i="45"/>
  <c r="W20" i="45"/>
  <c r="A24" i="45"/>
  <c r="D20" i="45"/>
  <c r="H20" i="45"/>
  <c r="L20" i="45"/>
  <c r="P20" i="45"/>
  <c r="T20" i="45"/>
  <c r="G24" i="44"/>
  <c r="E18" i="44"/>
  <c r="E23" i="44" s="1"/>
  <c r="P18" i="44"/>
  <c r="P23" i="44" s="1"/>
  <c r="L18" i="44"/>
  <c r="L23" i="44" s="1"/>
  <c r="V18" i="44"/>
  <c r="V23" i="44" s="1"/>
  <c r="H18" i="44"/>
  <c r="H23" i="44" s="1"/>
  <c r="M18" i="44"/>
  <c r="M23" i="44" s="1"/>
  <c r="R18" i="44"/>
  <c r="R23" i="44" s="1"/>
  <c r="C20" i="44"/>
  <c r="H20" i="44"/>
  <c r="M20" i="44"/>
  <c r="S2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F23" i="44"/>
  <c r="Q18" i="44"/>
  <c r="Q23" i="44" s="1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K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M24" i="42"/>
  <c r="W2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X24" i="42"/>
  <c r="W18" i="42"/>
  <c r="W23" i="42" s="1"/>
  <c r="S18" i="42"/>
  <c r="S23" i="42" s="1"/>
  <c r="O18" i="42"/>
  <c r="O23" i="42" s="1"/>
  <c r="K18" i="42"/>
  <c r="K23" i="42" s="1"/>
  <c r="G23" i="42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H18" i="41" s="1"/>
  <c r="M21" i="47" l="1"/>
  <c r="M25" i="47" s="1"/>
  <c r="J24" i="45"/>
  <c r="M21" i="42"/>
  <c r="M25" i="42" s="1"/>
  <c r="X24" i="44"/>
  <c r="V21" i="48"/>
  <c r="V25" i="48" s="1"/>
  <c r="V21" i="47"/>
  <c r="V25" i="47" s="1"/>
  <c r="R21" i="47"/>
  <c r="R25" i="47" s="1"/>
  <c r="F21" i="48"/>
  <c r="F25" i="48" s="1"/>
  <c r="M21" i="45"/>
  <c r="M25" i="45" s="1"/>
  <c r="L20" i="41"/>
  <c r="J21" i="47"/>
  <c r="J25" i="47" s="1"/>
  <c r="R21" i="45"/>
  <c r="R25" i="45" s="1"/>
  <c r="F21" i="45"/>
  <c r="F25" i="45" s="1"/>
  <c r="Q21" i="42"/>
  <c r="Q25" i="42" s="1"/>
  <c r="H21" i="42"/>
  <c r="H25" i="42" s="1"/>
  <c r="J24" i="47"/>
  <c r="I21" i="47"/>
  <c r="I25" i="47" s="1"/>
  <c r="F21" i="47"/>
  <c r="F25" i="47" s="1"/>
  <c r="R21" i="48"/>
  <c r="R25" i="48" s="1"/>
  <c r="N21" i="48"/>
  <c r="N25" i="48" s="1"/>
  <c r="J24" i="49"/>
  <c r="V18" i="41"/>
  <c r="V23" i="41" s="1"/>
  <c r="G18" i="41"/>
  <c r="G23" i="41" s="1"/>
  <c r="L21" i="42"/>
  <c r="L25" i="42" s="1"/>
  <c r="C21" i="42"/>
  <c r="X21" i="42"/>
  <c r="X25" i="42" s="1"/>
  <c r="M24" i="45"/>
  <c r="V21" i="45"/>
  <c r="V25" i="45" s="1"/>
  <c r="N21" i="45"/>
  <c r="N25" i="45" s="1"/>
  <c r="X21" i="46"/>
  <c r="X25" i="46" s="1"/>
  <c r="N21" i="47"/>
  <c r="N25" i="47" s="1"/>
  <c r="E18" i="41"/>
  <c r="E23" i="41" s="1"/>
  <c r="J21" i="48"/>
  <c r="J25" i="48" s="1"/>
  <c r="R24" i="49"/>
  <c r="U21" i="45"/>
  <c r="U25" i="45" s="1"/>
  <c r="M21" i="46"/>
  <c r="M25" i="46" s="1"/>
  <c r="I18" i="41"/>
  <c r="I23" i="41" s="1"/>
  <c r="F18" i="41"/>
  <c r="F23" i="41" s="1"/>
  <c r="D20" i="41"/>
  <c r="D24" i="41" s="1"/>
  <c r="N18" i="41"/>
  <c r="N23" i="41" s="1"/>
  <c r="R18" i="41"/>
  <c r="R23" i="41" s="1"/>
  <c r="T20" i="41"/>
  <c r="T24" i="41" s="1"/>
  <c r="I21" i="45"/>
  <c r="I25" i="45" s="1"/>
  <c r="H24" i="42"/>
  <c r="H21" i="46"/>
  <c r="H25" i="46" s="1"/>
  <c r="E21" i="45"/>
  <c r="E25" i="45" s="1"/>
  <c r="F21" i="49"/>
  <c r="F25" i="49" s="1"/>
  <c r="S21" i="46"/>
  <c r="S25" i="46" s="1"/>
  <c r="G21" i="42"/>
  <c r="G25" i="42" s="1"/>
  <c r="U21" i="43"/>
  <c r="U25" i="43" s="1"/>
  <c r="O21" i="43"/>
  <c r="O25" i="43" s="1"/>
  <c r="Q21" i="49"/>
  <c r="Q25" i="49" s="1"/>
  <c r="M21" i="49"/>
  <c r="M25" i="49" s="1"/>
  <c r="E21" i="47"/>
  <c r="E25" i="47" s="1"/>
  <c r="A23" i="41"/>
  <c r="J18" i="41"/>
  <c r="J23" i="41" s="1"/>
  <c r="M18" i="41"/>
  <c r="M23" i="41" s="1"/>
  <c r="Q18" i="41"/>
  <c r="Q23" i="41" s="1"/>
  <c r="U18" i="41"/>
  <c r="U23" i="41" s="1"/>
  <c r="S21" i="42"/>
  <c r="S25" i="42" s="1"/>
  <c r="U21" i="47"/>
  <c r="U25" i="47" s="1"/>
  <c r="D21" i="43"/>
  <c r="D25" i="43" s="1"/>
  <c r="I21" i="48"/>
  <c r="I25" i="48" s="1"/>
  <c r="Y23" i="49"/>
  <c r="Q21" i="44"/>
  <c r="Q25" i="44" s="1"/>
  <c r="I21" i="43"/>
  <c r="I25" i="43" s="1"/>
  <c r="H21" i="49"/>
  <c r="H25" i="49" s="1"/>
  <c r="H24" i="49"/>
  <c r="W24" i="49"/>
  <c r="W21" i="49"/>
  <c r="W25" i="49" s="1"/>
  <c r="G24" i="49"/>
  <c r="G21" i="49"/>
  <c r="G25" i="49" s="1"/>
  <c r="S24" i="49"/>
  <c r="S21" i="49"/>
  <c r="S25" i="49" s="1"/>
  <c r="P24" i="49"/>
  <c r="P21" i="49"/>
  <c r="P25" i="49" s="1"/>
  <c r="O24" i="49"/>
  <c r="O21" i="49"/>
  <c r="O25" i="49" s="1"/>
  <c r="X24" i="49"/>
  <c r="X21" i="49"/>
  <c r="X25" i="49" s="1"/>
  <c r="T24" i="49"/>
  <c r="T21" i="49"/>
  <c r="T25" i="49" s="1"/>
  <c r="D24" i="49"/>
  <c r="D21" i="49"/>
  <c r="D25" i="49" s="1"/>
  <c r="C24" i="49"/>
  <c r="C21" i="49"/>
  <c r="I21" i="49"/>
  <c r="I25" i="49" s="1"/>
  <c r="E21" i="49"/>
  <c r="E25" i="49" s="1"/>
  <c r="L24" i="49"/>
  <c r="L21" i="49"/>
  <c r="L25" i="49" s="1"/>
  <c r="K24" i="49"/>
  <c r="K21" i="49"/>
  <c r="K25" i="49" s="1"/>
  <c r="L21" i="48"/>
  <c r="L25" i="48" s="1"/>
  <c r="L24" i="48"/>
  <c r="O24" i="48"/>
  <c r="O21" i="48"/>
  <c r="O25" i="48" s="1"/>
  <c r="U21" i="48"/>
  <c r="U25" i="48" s="1"/>
  <c r="H21" i="48"/>
  <c r="H25" i="48" s="1"/>
  <c r="H24" i="48"/>
  <c r="K24" i="48"/>
  <c r="K21" i="48"/>
  <c r="K25" i="48" s="1"/>
  <c r="Y23" i="48"/>
  <c r="E21" i="48"/>
  <c r="E25" i="48" s="1"/>
  <c r="Q21" i="48"/>
  <c r="Q25" i="48" s="1"/>
  <c r="T21" i="48"/>
  <c r="T25" i="48" s="1"/>
  <c r="T24" i="48"/>
  <c r="D21" i="48"/>
  <c r="D25" i="48" s="1"/>
  <c r="D24" i="48"/>
  <c r="W24" i="48"/>
  <c r="W21" i="48"/>
  <c r="W25" i="48" s="1"/>
  <c r="G24" i="48"/>
  <c r="G21" i="48"/>
  <c r="G25" i="48" s="1"/>
  <c r="M21" i="48"/>
  <c r="M25" i="48" s="1"/>
  <c r="P21" i="48"/>
  <c r="P25" i="48" s="1"/>
  <c r="P24" i="48"/>
  <c r="S24" i="48"/>
  <c r="S21" i="48"/>
  <c r="S25" i="48" s="1"/>
  <c r="C24" i="48"/>
  <c r="C21" i="48"/>
  <c r="X21" i="48"/>
  <c r="X25" i="48" s="1"/>
  <c r="T21" i="47"/>
  <c r="T25" i="47" s="1"/>
  <c r="T24" i="47"/>
  <c r="D21" i="47"/>
  <c r="D25" i="47" s="1"/>
  <c r="D24" i="47"/>
  <c r="S24" i="47"/>
  <c r="S21" i="47"/>
  <c r="S25" i="47" s="1"/>
  <c r="C24" i="47"/>
  <c r="C21" i="47"/>
  <c r="P21" i="47"/>
  <c r="P25" i="47" s="1"/>
  <c r="P24" i="47"/>
  <c r="O24" i="47"/>
  <c r="O21" i="47"/>
  <c r="O25" i="47" s="1"/>
  <c r="L21" i="47"/>
  <c r="L25" i="47" s="1"/>
  <c r="L24" i="47"/>
  <c r="K24" i="47"/>
  <c r="K21" i="47"/>
  <c r="K25" i="47" s="1"/>
  <c r="Y23" i="47"/>
  <c r="X21" i="47"/>
  <c r="X25" i="47" s="1"/>
  <c r="H24" i="47"/>
  <c r="H21" i="47"/>
  <c r="H25" i="47" s="1"/>
  <c r="W24" i="47"/>
  <c r="W21" i="47"/>
  <c r="W25" i="47" s="1"/>
  <c r="G24" i="47"/>
  <c r="G21" i="47"/>
  <c r="G25" i="47" s="1"/>
  <c r="W24" i="46"/>
  <c r="W21" i="46"/>
  <c r="W25" i="46" s="1"/>
  <c r="I24" i="46"/>
  <c r="I21" i="46"/>
  <c r="I25" i="46" s="1"/>
  <c r="K24" i="46"/>
  <c r="K21" i="46"/>
  <c r="K25" i="46" s="1"/>
  <c r="R24" i="46"/>
  <c r="R21" i="46"/>
  <c r="R25" i="46" s="1"/>
  <c r="F24" i="46"/>
  <c r="F21" i="46"/>
  <c r="F25" i="46" s="1"/>
  <c r="V24" i="46"/>
  <c r="V21" i="46"/>
  <c r="V25" i="46" s="1"/>
  <c r="L21" i="46"/>
  <c r="L25" i="46" s="1"/>
  <c r="L24" i="46"/>
  <c r="U24" i="46"/>
  <c r="U21" i="46"/>
  <c r="U25" i="46" s="1"/>
  <c r="Y23" i="46"/>
  <c r="C25" i="46"/>
  <c r="C21" i="46"/>
  <c r="J21" i="46"/>
  <c r="J25" i="46" s="1"/>
  <c r="J24" i="46"/>
  <c r="D21" i="46"/>
  <c r="D25" i="46" s="1"/>
  <c r="D24" i="46"/>
  <c r="Q24" i="46"/>
  <c r="Q21" i="46"/>
  <c r="Q25" i="46" s="1"/>
  <c r="E24" i="46"/>
  <c r="E21" i="46"/>
  <c r="E25" i="46" s="1"/>
  <c r="G24" i="46"/>
  <c r="G21" i="46"/>
  <c r="G25" i="46" s="1"/>
  <c r="T21" i="46"/>
  <c r="T25" i="46" s="1"/>
  <c r="T24" i="46"/>
  <c r="P21" i="46"/>
  <c r="P25" i="46" s="1"/>
  <c r="P24" i="46"/>
  <c r="O24" i="46"/>
  <c r="O21" i="46"/>
  <c r="O25" i="46" s="1"/>
  <c r="N24" i="46"/>
  <c r="N21" i="46"/>
  <c r="N25" i="46" s="1"/>
  <c r="P21" i="45"/>
  <c r="P25" i="45" s="1"/>
  <c r="P24" i="45"/>
  <c r="L21" i="45"/>
  <c r="L25" i="45" s="1"/>
  <c r="L24" i="45"/>
  <c r="K24" i="45"/>
  <c r="K21" i="45"/>
  <c r="K25" i="45" s="1"/>
  <c r="X21" i="45"/>
  <c r="X25" i="45" s="1"/>
  <c r="X24" i="45"/>
  <c r="H21" i="45"/>
  <c r="H25" i="45" s="1"/>
  <c r="H24" i="45"/>
  <c r="W24" i="45"/>
  <c r="W21" i="45"/>
  <c r="W25" i="45" s="1"/>
  <c r="G24" i="45"/>
  <c r="G21" i="45"/>
  <c r="G25" i="45" s="1"/>
  <c r="O24" i="45"/>
  <c r="O21" i="45"/>
  <c r="O25" i="45" s="1"/>
  <c r="T21" i="45"/>
  <c r="T25" i="45" s="1"/>
  <c r="T24" i="45"/>
  <c r="D21" i="45"/>
  <c r="D25" i="45" s="1"/>
  <c r="D24" i="45"/>
  <c r="S24" i="45"/>
  <c r="S21" i="45"/>
  <c r="S25" i="45" s="1"/>
  <c r="C24" i="45"/>
  <c r="C21" i="45"/>
  <c r="T21" i="44"/>
  <c r="T25" i="44" s="1"/>
  <c r="T24" i="44"/>
  <c r="V21" i="44"/>
  <c r="V25" i="44" s="1"/>
  <c r="V24" i="44"/>
  <c r="C21" i="44"/>
  <c r="C24" i="44"/>
  <c r="C25" i="44" s="1"/>
  <c r="K21" i="44"/>
  <c r="K25" i="44" s="1"/>
  <c r="O24" i="44"/>
  <c r="O21" i="44"/>
  <c r="O25" i="44" s="1"/>
  <c r="J24" i="44"/>
  <c r="J21" i="44"/>
  <c r="J25" i="44" s="1"/>
  <c r="Y23" i="44"/>
  <c r="S21" i="44"/>
  <c r="S25" i="44" s="1"/>
  <c r="S24" i="44"/>
  <c r="L21" i="44"/>
  <c r="L25" i="44" s="1"/>
  <c r="E21" i="44"/>
  <c r="E25" i="44" s="1"/>
  <c r="W21" i="44"/>
  <c r="W25" i="44" s="1"/>
  <c r="D21" i="44"/>
  <c r="D25" i="44" s="1"/>
  <c r="D24" i="44"/>
  <c r="R21" i="44"/>
  <c r="R25" i="44" s="1"/>
  <c r="R24" i="44"/>
  <c r="H21" i="44"/>
  <c r="H25" i="44" s="1"/>
  <c r="H24" i="44"/>
  <c r="F21" i="44"/>
  <c r="F25" i="44" s="1"/>
  <c r="F24" i="44"/>
  <c r="I24" i="44"/>
  <c r="I21" i="44"/>
  <c r="I25" i="44" s="1"/>
  <c r="N21" i="44"/>
  <c r="N25" i="44" s="1"/>
  <c r="N24" i="44"/>
  <c r="U21" i="44"/>
  <c r="U25" i="44" s="1"/>
  <c r="M24" i="44"/>
  <c r="M21" i="44"/>
  <c r="M25" i="44" s="1"/>
  <c r="P21" i="44"/>
  <c r="P25" i="44" s="1"/>
  <c r="G21" i="44"/>
  <c r="G25" i="44" s="1"/>
  <c r="G21" i="43"/>
  <c r="G25" i="43" s="1"/>
  <c r="G24" i="43"/>
  <c r="N24" i="43"/>
  <c r="N21" i="43"/>
  <c r="N25" i="43" s="1"/>
  <c r="L21" i="43"/>
  <c r="L25" i="43" s="1"/>
  <c r="L24" i="43"/>
  <c r="C24" i="43"/>
  <c r="C21" i="43"/>
  <c r="X21" i="43"/>
  <c r="X25" i="43" s="1"/>
  <c r="X24" i="43"/>
  <c r="R21" i="43"/>
  <c r="R25" i="43" s="1"/>
  <c r="R2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S24" i="43"/>
  <c r="S21" i="43"/>
  <c r="S25" i="43" s="1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K21" i="43"/>
  <c r="K25" i="43" s="1"/>
  <c r="E24" i="42"/>
  <c r="E21" i="42"/>
  <c r="E25" i="42" s="1"/>
  <c r="D21" i="42"/>
  <c r="D25" i="42" s="1"/>
  <c r="D24" i="42"/>
  <c r="R21" i="42"/>
  <c r="R25" i="42" s="1"/>
  <c r="R2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P21" i="42"/>
  <c r="P25" i="42" s="1"/>
  <c r="P24" i="42"/>
  <c r="O21" i="42"/>
  <c r="O25" i="42" s="1"/>
  <c r="O24" i="42"/>
  <c r="J21" i="42"/>
  <c r="J25" i="42" s="1"/>
  <c r="J24" i="42"/>
  <c r="F24" i="42"/>
  <c r="F21" i="42"/>
  <c r="F25" i="42" s="1"/>
  <c r="K24" i="42"/>
  <c r="K21" i="42"/>
  <c r="K25" i="42" s="1"/>
  <c r="I24" i="42"/>
  <c r="I21" i="42"/>
  <c r="I25" i="42" s="1"/>
  <c r="N24" i="42"/>
  <c r="N21" i="42"/>
  <c r="N25" i="42" s="1"/>
  <c r="W21" i="42"/>
  <c r="W25" i="42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H20" i="41"/>
  <c r="P20" i="41"/>
  <c r="X20" i="41"/>
  <c r="I20" i="41"/>
  <c r="Q20" i="41"/>
  <c r="L24" i="41"/>
  <c r="C18" i="41"/>
  <c r="C23" i="41" s="1"/>
  <c r="K18" i="41"/>
  <c r="K23" i="41" s="1"/>
  <c r="O18" i="41"/>
  <c r="O23" i="41" s="1"/>
  <c r="S18" i="41"/>
  <c r="S23" i="41" s="1"/>
  <c r="W18" i="41"/>
  <c r="W23" i="41" s="1"/>
  <c r="D18" i="41"/>
  <c r="D23" i="41" s="1"/>
  <c r="H23" i="41"/>
  <c r="L18" i="41"/>
  <c r="L23" i="41" s="1"/>
  <c r="P18" i="41"/>
  <c r="P23" i="41" s="1"/>
  <c r="T18" i="41"/>
  <c r="T23" i="41" s="1"/>
  <c r="X18" i="41"/>
  <c r="X23" i="41" s="1"/>
  <c r="Y24" i="49" l="1"/>
  <c r="C25" i="49"/>
  <c r="Y25" i="49" s="1"/>
  <c r="Y24" i="48"/>
  <c r="C25" i="48"/>
  <c r="Y25" i="48" s="1"/>
  <c r="Y24" i="47"/>
  <c r="C25" i="47"/>
  <c r="Y25" i="47" s="1"/>
  <c r="Y25" i="46"/>
  <c r="Y24" i="46"/>
  <c r="Y24" i="45"/>
  <c r="C25" i="45"/>
  <c r="Y25" i="45" s="1"/>
  <c r="Y24" i="44"/>
  <c r="Y25" i="44"/>
  <c r="Y24" i="43"/>
  <c r="C25" i="43"/>
  <c r="Y25" i="43" s="1"/>
  <c r="Y24" i="42"/>
  <c r="Y25" i="42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F24" i="41"/>
  <c r="F21" i="41"/>
  <c r="F2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24" i="41"/>
</calcChain>
</file>

<file path=xl/sharedStrings.xml><?xml version="1.0" encoding="utf-8"?>
<sst xmlns="http://schemas.openxmlformats.org/spreadsheetml/2006/main" count="1055" uniqueCount="151">
  <si>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</si>
  <si>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</si>
  <si>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</si>
  <si>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</si>
  <si>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</si>
  <si>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</si>
  <si>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</si>
  <si>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</si>
  <si>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</si>
  <si>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</si>
  <si>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</si>
  <si>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</si>
  <si>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</si>
  <si>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</si>
  <si>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</si>
  <si>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</si>
  <si>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</si>
  <si>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</si>
  <si>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</si>
  <si>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</si>
  <si>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</si>
  <si>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</si>
  <si>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</si>
  <si>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</si>
  <si>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</si>
  <si>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</si>
  <si>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</si>
  <si>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</si>
  <si>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</si>
  <si>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</si>
  <si>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</si>
  <si>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</si>
  <si>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</si>
  <si>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</si>
  <si>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</si>
  <si>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</si>
  <si>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</si>
  <si>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</si>
  <si>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</si>
  <si>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</si>
  <si>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</si>
  <si>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</si>
  <si>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</si>
  <si>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</si>
  <si>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ձու</t>
  </si>
  <si>
    <t>ձավար</t>
  </si>
  <si>
    <t xml:space="preserve">  միրգ</t>
  </si>
  <si>
    <t xml:space="preserve">   պանիր</t>
  </si>
  <si>
    <t>սոխ</t>
  </si>
  <si>
    <t>կարտոֆիլի  պյուրե</t>
  </si>
  <si>
    <t>կաթնաշոր</t>
  </si>
  <si>
    <t xml:space="preserve">    միրգ</t>
  </si>
  <si>
    <t xml:space="preserve">   մածուն</t>
  </si>
  <si>
    <t xml:space="preserve">    հաց</t>
  </si>
  <si>
    <t xml:space="preserve">  բրնձով  շիլա</t>
  </si>
  <si>
    <t>կարտեֆիլ</t>
  </si>
  <si>
    <t xml:space="preserve">      միրգ</t>
  </si>
  <si>
    <t>հալվա</t>
  </si>
  <si>
    <t>Սպաս</t>
  </si>
  <si>
    <t>հալվա,  հաց</t>
  </si>
  <si>
    <t xml:space="preserve">  հաց,  պանիր</t>
  </si>
  <si>
    <t xml:space="preserve">  հաց  </t>
  </si>
  <si>
    <t>տ.կարտոֆիլ</t>
  </si>
  <si>
    <t>կարտոֆիլի պյուրե</t>
  </si>
  <si>
    <t>մակարոն</t>
  </si>
  <si>
    <t>վերմիշելով  փլավ</t>
  </si>
  <si>
    <t xml:space="preserve"> ձվածեղ</t>
  </si>
  <si>
    <t xml:space="preserve">                </t>
  </si>
  <si>
    <t xml:space="preserve">   կաթնաշոր, թթվասեր</t>
  </si>
  <si>
    <t>մսով բորշչ</t>
  </si>
  <si>
    <t>հնդկաձավարով փլավ</t>
  </si>
  <si>
    <t>Բիսկվիթ1/10</t>
  </si>
  <si>
    <t>թխվածքաբլիթ</t>
  </si>
  <si>
    <t>կաթնաշոռ</t>
  </si>
  <si>
    <t>ձու1/30</t>
  </si>
  <si>
    <t>վարունգ</t>
  </si>
  <si>
    <t>թխվածքաբլիթ1/8</t>
  </si>
  <si>
    <t>ձու1/8</t>
  </si>
  <si>
    <t xml:space="preserve">    պանիր</t>
  </si>
  <si>
    <t>հավով բրնձով ապուր</t>
  </si>
  <si>
    <t>վարունգ, լոլիկ</t>
  </si>
  <si>
    <t>լոլիկ</t>
  </si>
  <si>
    <t>բրինձ կլոր</t>
  </si>
  <si>
    <t>մսով խճողակ</t>
  </si>
  <si>
    <t>թթվասեր, վարունգ</t>
  </si>
  <si>
    <t>լոլիկ, վարունգ</t>
  </si>
  <si>
    <t xml:space="preserve">  պանիր, կոմպոտ</t>
  </si>
  <si>
    <t>կանաչ պղպեղ</t>
  </si>
  <si>
    <t xml:space="preserve">     պանիր</t>
  </si>
  <si>
    <t>պղպեղ կանաչ</t>
  </si>
  <si>
    <t>վարունգ, պղպեղ</t>
  </si>
  <si>
    <t>¹åñáó</t>
  </si>
  <si>
    <t>կ.պղպեղ</t>
  </si>
  <si>
    <t>մածուն, թթվասեր</t>
  </si>
  <si>
    <t xml:space="preserve">  կոմպոտ</t>
  </si>
  <si>
    <t xml:space="preserve">   հաց, պանիր</t>
  </si>
  <si>
    <t>å³ÝÇñ</t>
  </si>
  <si>
    <t xml:space="preserve">  հավով դդմիկով սոուզ</t>
  </si>
  <si>
    <t>հավ</t>
  </si>
  <si>
    <t>դդմիկ</t>
  </si>
  <si>
    <t>վարունգ,պղպեղ</t>
  </si>
  <si>
    <t>պղպեղ</t>
  </si>
  <si>
    <t>հնդկաձավարուվ փլավ</t>
  </si>
  <si>
    <t>կաթնաշոռ,թթվասեր</t>
  </si>
  <si>
    <t>մսով  վերմիշելով  փլավ</t>
  </si>
  <si>
    <t>ձու, կարագ</t>
  </si>
  <si>
    <t>Տոլլմա</t>
  </si>
  <si>
    <t>վերմիշելով  ապուր</t>
  </si>
  <si>
    <t>բրինձ</t>
  </si>
  <si>
    <t xml:space="preserve">  պանիր,կոմպոտ</t>
  </si>
  <si>
    <t>մածուն,թթվասեր</t>
  </si>
  <si>
    <t xml:space="preserve">   պանիր, </t>
  </si>
  <si>
    <t>վերմիշելով փլավ</t>
  </si>
  <si>
    <t>կոլոլակով ապուր</t>
  </si>
  <si>
    <t>թխ.Զեբր1/10</t>
  </si>
  <si>
    <t>կ,բրինձ</t>
  </si>
  <si>
    <t>բրնձով  շիլա</t>
  </si>
  <si>
    <t>բանջարեղենով ապուր</t>
  </si>
  <si>
    <t>սմբուկ</t>
  </si>
  <si>
    <t xml:space="preserve">հավի </t>
  </si>
  <si>
    <t>, պանիր,վարունգ</t>
  </si>
  <si>
    <t>պղպեղ, լոլիկ</t>
  </si>
  <si>
    <t xml:space="preserve"> մսով  բանջարեղենով սոուզ</t>
  </si>
  <si>
    <t>կանաչ լոբի</t>
  </si>
  <si>
    <t>ձու,կարագ</t>
  </si>
  <si>
    <t>մակարոնով փլավ</t>
  </si>
  <si>
    <t>հաց,մածուն</t>
  </si>
  <si>
    <t>կ. Պղպեղ</t>
  </si>
  <si>
    <t>պղպեղ կանաչ, վարունգ</t>
  </si>
  <si>
    <t>մսով հնդկաձավարով  փլավ</t>
  </si>
  <si>
    <t>ձմերուկ</t>
  </si>
  <si>
    <t xml:space="preserve"> խնձոր</t>
  </si>
  <si>
    <t>սեխ</t>
  </si>
  <si>
    <t xml:space="preserve">   պանիր, հալվա</t>
  </si>
  <si>
    <t>բրնձով շիլա</t>
  </si>
  <si>
    <t>Ձմերուկ</t>
  </si>
  <si>
    <t>Թխվածքաբլիթ1/8</t>
  </si>
  <si>
    <t>կաթնաշոռ, թթվասեր</t>
  </si>
  <si>
    <t>ձու1/20</t>
  </si>
  <si>
    <t xml:space="preserve">մսով  </t>
  </si>
  <si>
    <t>դեղձ</t>
  </si>
  <si>
    <t>սալոր</t>
  </si>
  <si>
    <t>0.1</t>
  </si>
  <si>
    <t xml:space="preserve">    խնձոր</t>
  </si>
  <si>
    <t>խաղող</t>
  </si>
  <si>
    <t>լոլիկով ձվածեղ1/3</t>
  </si>
  <si>
    <t>մսով  կոտլետ</t>
  </si>
  <si>
    <t>մսով բրնձով  ապուր</t>
  </si>
  <si>
    <t xml:space="preserve"> պանիր, կոմպոտ</t>
  </si>
  <si>
    <t>հոն</t>
  </si>
  <si>
    <t xml:space="preserve">    պանիր  կոմպոտ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</si>
</sst>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8"/>
  <sheetViews>
    <sheetView topLeftCell="A7" workbookViewId="0">
      <selection activeCell="AC29" sqref="AC29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91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43682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5.5" thickBot="1" x14ac:dyDescent="0.2">
      <c r="A4" s="60"/>
      <c r="B4" s="61"/>
      <c r="C4" s="16" t="s">
        <v>35</v>
      </c>
      <c r="D4" s="17" t="s">
        <v>34</v>
      </c>
      <c r="E4" s="18" t="s">
        <v>21</v>
      </c>
      <c r="F4" s="18" t="s">
        <v>22</v>
      </c>
      <c r="G4" s="18" t="s">
        <v>23</v>
      </c>
      <c r="H4" s="18" t="s">
        <v>24</v>
      </c>
      <c r="I4" s="19" t="s">
        <v>25</v>
      </c>
      <c r="J4" s="18" t="s">
        <v>75</v>
      </c>
      <c r="K4" s="18" t="s">
        <v>98</v>
      </c>
      <c r="L4" s="18" t="s">
        <v>99</v>
      </c>
      <c r="M4" s="18" t="s">
        <v>55</v>
      </c>
      <c r="N4" s="19" t="s">
        <v>48</v>
      </c>
      <c r="O4" s="18" t="s">
        <v>28</v>
      </c>
      <c r="P4" s="18" t="s">
        <v>77</v>
      </c>
      <c r="Q4" s="18" t="s">
        <v>31</v>
      </c>
      <c r="R4" s="18" t="s">
        <v>101</v>
      </c>
      <c r="S4" s="18" t="s">
        <v>140</v>
      </c>
      <c r="T4" s="18" t="s">
        <v>32</v>
      </c>
      <c r="U4" s="19" t="s">
        <v>33</v>
      </c>
      <c r="V4" s="20" t="s">
        <v>27</v>
      </c>
      <c r="W4" s="17" t="s">
        <v>81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100</v>
      </c>
      <c r="T5" s="22">
        <v>70</v>
      </c>
      <c r="U5" s="22"/>
      <c r="V5" s="23"/>
      <c r="W5" s="23"/>
      <c r="X5" s="23"/>
      <c r="Y5" s="15"/>
    </row>
    <row r="6" spans="1:25" x14ac:dyDescent="0.15">
      <c r="A6" s="66"/>
      <c r="B6" s="24" t="s">
        <v>54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47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100</v>
      </c>
      <c r="C9" s="22"/>
      <c r="D9" s="22"/>
      <c r="E9" s="22"/>
      <c r="F9" s="22"/>
      <c r="G9" s="22"/>
      <c r="H9" s="22"/>
      <c r="I9" s="22"/>
      <c r="J9" s="22">
        <v>60</v>
      </c>
      <c r="K9" s="22"/>
      <c r="L9" s="22"/>
      <c r="M9" s="22"/>
      <c r="N9" s="22"/>
      <c r="O9" s="22"/>
      <c r="P9" s="22"/>
      <c r="Q9" s="22"/>
      <c r="R9" s="22">
        <v>30</v>
      </c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97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70</v>
      </c>
      <c r="L10" s="25">
        <v>80</v>
      </c>
      <c r="M10" s="25">
        <v>120</v>
      </c>
      <c r="N10" s="25">
        <v>5</v>
      </c>
      <c r="O10" s="25"/>
      <c r="P10" s="25"/>
      <c r="Q10" s="25"/>
      <c r="R10" s="25">
        <v>5</v>
      </c>
      <c r="S10" s="25"/>
      <c r="T10" s="25"/>
      <c r="U10" s="25">
        <v>5</v>
      </c>
      <c r="V10" s="26"/>
      <c r="W10" s="26">
        <v>5</v>
      </c>
      <c r="X10" s="26"/>
      <c r="Y10" s="15"/>
    </row>
    <row r="11" spans="1:25" x14ac:dyDescent="0.15">
      <c r="A11" s="66"/>
      <c r="B11" s="30" t="s">
        <v>60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52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76</v>
      </c>
      <c r="C14" s="25"/>
      <c r="D14" s="25"/>
      <c r="E14" s="25">
        <v>10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v>0.13</v>
      </c>
      <c r="Q14" s="25">
        <v>28</v>
      </c>
      <c r="R14" s="25"/>
      <c r="S14" s="25"/>
      <c r="T14" s="25"/>
      <c r="U14" s="25"/>
      <c r="V14" s="26">
        <v>8</v>
      </c>
      <c r="W14" s="26"/>
      <c r="X14" s="26"/>
      <c r="Y14" s="15"/>
    </row>
    <row r="15" spans="1:25" x14ac:dyDescent="0.15">
      <c r="A15" s="66"/>
      <c r="B15" s="24" t="s">
        <v>59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0</v>
      </c>
      <c r="H17" s="31">
        <f t="shared" si="0"/>
        <v>35</v>
      </c>
      <c r="I17" s="31">
        <f t="shared" si="0"/>
        <v>10</v>
      </c>
      <c r="J17" s="31">
        <f t="shared" si="0"/>
        <v>60</v>
      </c>
      <c r="K17" s="31">
        <f t="shared" si="0"/>
        <v>70</v>
      </c>
      <c r="L17" s="31">
        <f t="shared" si="0"/>
        <v>80</v>
      </c>
      <c r="M17" s="31">
        <f t="shared" si="0"/>
        <v>120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35</v>
      </c>
      <c r="S17" s="31">
        <f t="shared" si="0"/>
        <v>100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</v>
      </c>
      <c r="H18" s="33">
        <f>+(A17*H17)/1000</f>
        <v>3.5000000000000003E-2</v>
      </c>
      <c r="I18" s="33">
        <f>+(A17*I17)/1000</f>
        <v>0.01</v>
      </c>
      <c r="J18" s="33">
        <f>+(A17*J17)/1000</f>
        <v>0.06</v>
      </c>
      <c r="K18" s="33">
        <f>+(A17*K17)/1000</f>
        <v>7.0000000000000007E-2</v>
      </c>
      <c r="L18" s="33">
        <f>+(A17*L17)/1000</f>
        <v>0.08</v>
      </c>
      <c r="M18" s="33">
        <f>+(A17*M17)/1000</f>
        <v>0.12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3.5000000000000003E-2</v>
      </c>
      <c r="S18" s="33">
        <f>+(A17*S17)/1000</f>
        <v>0.1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0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10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0.13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0.01</v>
      </c>
      <c r="F20" s="36">
        <f>+(A19*F19)/1000</f>
        <v>0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</f>
        <v>0.13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8.0000000000000002E-3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0</v>
      </c>
      <c r="E21" s="38">
        <f t="shared" si="2"/>
        <v>2.4E-2</v>
      </c>
      <c r="F21" s="38">
        <f t="shared" si="2"/>
        <v>1.4E-2</v>
      </c>
      <c r="G21" s="38">
        <f t="shared" si="2"/>
        <v>1.7999999999999999E-2</v>
      </c>
      <c r="H21" s="38">
        <f t="shared" si="2"/>
        <v>3.5000000000000003E-2</v>
      </c>
      <c r="I21" s="38">
        <f t="shared" si="2"/>
        <v>0.01</v>
      </c>
      <c r="J21" s="38">
        <f t="shared" si="2"/>
        <v>0.06</v>
      </c>
      <c r="K21" s="38">
        <f t="shared" si="2"/>
        <v>7.0000000000000007E-2</v>
      </c>
      <c r="L21" s="38">
        <f t="shared" si="2"/>
        <v>0.08</v>
      </c>
      <c r="M21" s="38">
        <f t="shared" si="2"/>
        <v>0.12</v>
      </c>
      <c r="N21" s="38">
        <f t="shared" si="2"/>
        <v>5.0000000000000001E-3</v>
      </c>
      <c r="O21" s="38">
        <f t="shared" si="2"/>
        <v>0.1</v>
      </c>
      <c r="P21" s="38">
        <f t="shared" si="2"/>
        <v>0.13</v>
      </c>
      <c r="Q21" s="38">
        <f t="shared" si="2"/>
        <v>2.8000000000000001E-2</v>
      </c>
      <c r="R21" s="38">
        <f t="shared" si="2"/>
        <v>3.5000000000000003E-2</v>
      </c>
      <c r="S21" s="38">
        <f t="shared" si="2"/>
        <v>0.1</v>
      </c>
      <c r="T21" s="38">
        <f t="shared" si="2"/>
        <v>7.0000000000000007E-2</v>
      </c>
      <c r="U21" s="38">
        <f t="shared" si="2"/>
        <v>5.0000000000000001E-3</v>
      </c>
      <c r="V21" s="38">
        <f t="shared" si="2"/>
        <v>8.0000000000000002E-3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144</v>
      </c>
      <c r="E22" s="40">
        <v>2487</v>
      </c>
      <c r="F22" s="40">
        <v>1550</v>
      </c>
      <c r="G22" s="40">
        <v>296</v>
      </c>
      <c r="H22" s="40">
        <v>437</v>
      </c>
      <c r="I22" s="40">
        <v>214</v>
      </c>
      <c r="J22" s="40">
        <v>194</v>
      </c>
      <c r="K22" s="40">
        <v>1353</v>
      </c>
      <c r="L22" s="40">
        <v>154</v>
      </c>
      <c r="M22" s="40">
        <v>167</v>
      </c>
      <c r="N22" s="40">
        <v>212</v>
      </c>
      <c r="O22" s="40">
        <v>380</v>
      </c>
      <c r="P22" s="40">
        <v>49</v>
      </c>
      <c r="Q22" s="40">
        <v>218</v>
      </c>
      <c r="R22" s="40">
        <v>224</v>
      </c>
      <c r="S22" s="40">
        <v>274</v>
      </c>
      <c r="T22" s="40">
        <v>250</v>
      </c>
      <c r="U22" s="40">
        <v>149</v>
      </c>
      <c r="V22" s="40">
        <v>916</v>
      </c>
      <c r="W22" s="41">
        <v>194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X23" si="3">SUM(E18*E22)</f>
        <v>34.817999999999998</v>
      </c>
      <c r="F23" s="42">
        <f t="shared" si="3"/>
        <v>21.7</v>
      </c>
      <c r="G23" s="42">
        <f t="shared" si="3"/>
        <v>0</v>
      </c>
      <c r="H23" s="42">
        <f t="shared" si="3"/>
        <v>15.295000000000002</v>
      </c>
      <c r="I23" s="42">
        <f t="shared" si="3"/>
        <v>2.14</v>
      </c>
      <c r="J23" s="42">
        <f t="shared" si="3"/>
        <v>11.639999999999999</v>
      </c>
      <c r="K23" s="42">
        <f t="shared" si="3"/>
        <v>94.710000000000008</v>
      </c>
      <c r="L23" s="42">
        <f t="shared" si="3"/>
        <v>12.32</v>
      </c>
      <c r="M23" s="42">
        <f t="shared" si="3"/>
        <v>20.04</v>
      </c>
      <c r="N23" s="42">
        <f t="shared" si="3"/>
        <v>1.06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7.8400000000000007</v>
      </c>
      <c r="S23" s="42">
        <f t="shared" si="3"/>
        <v>27.400000000000002</v>
      </c>
      <c r="T23" s="42">
        <f t="shared" si="3"/>
        <v>17.5</v>
      </c>
      <c r="U23" s="42">
        <f t="shared" si="3"/>
        <v>0.745</v>
      </c>
      <c r="V23" s="42">
        <f t="shared" si="3"/>
        <v>0</v>
      </c>
      <c r="W23" s="42">
        <f t="shared" si="3"/>
        <v>0.97</v>
      </c>
      <c r="X23" s="42">
        <f t="shared" si="3"/>
        <v>0</v>
      </c>
      <c r="Y23" s="43">
        <f>SUM(C23:X23)</f>
        <v>291.37800000000004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24.87</v>
      </c>
      <c r="F24" s="42">
        <f t="shared" si="4"/>
        <v>0</v>
      </c>
      <c r="G24" s="42">
        <f t="shared" si="4"/>
        <v>5.3279999999999994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38</v>
      </c>
      <c r="P24" s="42">
        <f t="shared" si="4"/>
        <v>6.37</v>
      </c>
      <c r="Q24" s="42">
        <f t="shared" si="4"/>
        <v>6.1040000000000001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7.3280000000000003</v>
      </c>
      <c r="W24" s="42">
        <f t="shared" si="4"/>
        <v>0</v>
      </c>
      <c r="X24" s="42">
        <f t="shared" si="4"/>
        <v>0</v>
      </c>
      <c r="Y24" s="43">
        <f>SUM(C24:X24)</f>
        <v>99.600000000000009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0</v>
      </c>
      <c r="E25" s="44">
        <f t="shared" si="5"/>
        <v>59.688000000000002</v>
      </c>
      <c r="F25" s="44">
        <f t="shared" si="5"/>
        <v>21.7</v>
      </c>
      <c r="G25" s="44">
        <f t="shared" si="5"/>
        <v>5.3279999999999994</v>
      </c>
      <c r="H25" s="44">
        <f t="shared" si="5"/>
        <v>15.295000000000002</v>
      </c>
      <c r="I25" s="44">
        <f t="shared" si="5"/>
        <v>2.14</v>
      </c>
      <c r="J25" s="44">
        <f t="shared" si="5"/>
        <v>11.639999999999999</v>
      </c>
      <c r="K25" s="44">
        <f t="shared" si="5"/>
        <v>94.710000000000008</v>
      </c>
      <c r="L25" s="44">
        <f t="shared" si="5"/>
        <v>12.32</v>
      </c>
      <c r="M25" s="44">
        <f t="shared" si="5"/>
        <v>20.04</v>
      </c>
      <c r="N25" s="44">
        <f t="shared" si="5"/>
        <v>1.06</v>
      </c>
      <c r="O25" s="44">
        <f t="shared" si="5"/>
        <v>38</v>
      </c>
      <c r="P25" s="44">
        <f t="shared" si="5"/>
        <v>6.37</v>
      </c>
      <c r="Q25" s="44">
        <f t="shared" si="5"/>
        <v>6.1040000000000001</v>
      </c>
      <c r="R25" s="44">
        <f t="shared" si="5"/>
        <v>7.8400000000000007</v>
      </c>
      <c r="S25" s="44">
        <f t="shared" si="5"/>
        <v>27.400000000000002</v>
      </c>
      <c r="T25" s="44">
        <f t="shared" si="5"/>
        <v>17.5</v>
      </c>
      <c r="U25" s="44">
        <f t="shared" si="5"/>
        <v>0.745</v>
      </c>
      <c r="V25" s="44">
        <f t="shared" si="5"/>
        <v>7.3280000000000003</v>
      </c>
      <c r="W25" s="45">
        <f t="shared" si="5"/>
        <v>0.97</v>
      </c>
      <c r="X25" s="45">
        <f t="shared" si="5"/>
        <v>0</v>
      </c>
      <c r="Y25" s="43">
        <f>SUM(C25:X25)</f>
        <v>390.97799999999995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Y30"/>
  <sheetViews>
    <sheetView tabSelected="1" workbookViewId="0">
      <selection activeCell="AB7" sqref="AB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43693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3.75" thickBot="1" x14ac:dyDescent="0.2">
      <c r="A4" s="60"/>
      <c r="B4" s="61"/>
      <c r="C4" s="16" t="s">
        <v>35</v>
      </c>
      <c r="D4" s="17" t="s">
        <v>25</v>
      </c>
      <c r="E4" s="18" t="s">
        <v>22</v>
      </c>
      <c r="F4" s="18" t="s">
        <v>24</v>
      </c>
      <c r="G4" s="18" t="s">
        <v>28</v>
      </c>
      <c r="H4" s="18" t="s">
        <v>21</v>
      </c>
      <c r="I4" s="19" t="s">
        <v>118</v>
      </c>
      <c r="J4" s="18" t="s">
        <v>81</v>
      </c>
      <c r="K4" s="18" t="s">
        <v>27</v>
      </c>
      <c r="L4" s="18" t="s">
        <v>41</v>
      </c>
      <c r="M4" s="18" t="s">
        <v>40</v>
      </c>
      <c r="N4" s="19" t="s">
        <v>31</v>
      </c>
      <c r="O4" s="18" t="s">
        <v>75</v>
      </c>
      <c r="P4" s="18" t="s">
        <v>140</v>
      </c>
      <c r="Q4" s="18" t="s">
        <v>123</v>
      </c>
      <c r="R4" s="18" t="s">
        <v>33</v>
      </c>
      <c r="S4" s="18" t="s">
        <v>45</v>
      </c>
      <c r="T4" s="18" t="s">
        <v>72</v>
      </c>
      <c r="U4" s="19" t="s">
        <v>34</v>
      </c>
      <c r="V4" s="20" t="s">
        <v>74</v>
      </c>
      <c r="W4" s="17" t="s">
        <v>48</v>
      </c>
      <c r="X4" s="17" t="s">
        <v>92</v>
      </c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100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116</v>
      </c>
      <c r="C6" s="25"/>
      <c r="D6" s="25"/>
      <c r="E6" s="25"/>
      <c r="F6" s="25">
        <v>35</v>
      </c>
      <c r="G6" s="25"/>
      <c r="H6" s="25">
        <v>7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22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80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122</v>
      </c>
      <c r="C10" s="25"/>
      <c r="D10" s="25">
        <v>10</v>
      </c>
      <c r="E10" s="25"/>
      <c r="F10" s="25"/>
      <c r="G10" s="25"/>
      <c r="H10" s="25">
        <v>8</v>
      </c>
      <c r="I10" s="25">
        <v>80</v>
      </c>
      <c r="J10" s="25">
        <v>7</v>
      </c>
      <c r="K10" s="25"/>
      <c r="L10" s="25">
        <v>40</v>
      </c>
      <c r="M10" s="25">
        <v>100</v>
      </c>
      <c r="N10" s="25"/>
      <c r="O10" s="25"/>
      <c r="P10" s="25"/>
      <c r="Q10" s="25">
        <v>15</v>
      </c>
      <c r="R10" s="25">
        <v>5</v>
      </c>
      <c r="S10" s="25"/>
      <c r="T10" s="25"/>
      <c r="U10" s="25"/>
      <c r="V10" s="26"/>
      <c r="W10" s="26">
        <v>5</v>
      </c>
      <c r="X10" s="26">
        <v>3</v>
      </c>
      <c r="Y10" s="15"/>
    </row>
    <row r="11" spans="1:25" x14ac:dyDescent="0.15">
      <c r="A11" s="66"/>
      <c r="B11" s="30" t="s">
        <v>22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35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58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10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75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72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10</v>
      </c>
      <c r="E17" s="31">
        <f t="shared" si="0"/>
        <v>7</v>
      </c>
      <c r="F17" s="31">
        <f t="shared" si="0"/>
        <v>35</v>
      </c>
      <c r="G17" s="31">
        <f t="shared" si="0"/>
        <v>0</v>
      </c>
      <c r="H17" s="31">
        <f t="shared" si="0"/>
        <v>15</v>
      </c>
      <c r="I17" s="31">
        <f t="shared" si="0"/>
        <v>80</v>
      </c>
      <c r="J17" s="31">
        <f t="shared" si="0"/>
        <v>47</v>
      </c>
      <c r="K17" s="31">
        <f t="shared" si="0"/>
        <v>0</v>
      </c>
      <c r="L17" s="31">
        <f t="shared" si="0"/>
        <v>40</v>
      </c>
      <c r="M17" s="31">
        <f t="shared" si="0"/>
        <v>100</v>
      </c>
      <c r="N17" s="31">
        <f t="shared" si="0"/>
        <v>0</v>
      </c>
      <c r="O17" s="31">
        <f t="shared" si="0"/>
        <v>40</v>
      </c>
      <c r="P17" s="31">
        <f t="shared" si="0"/>
        <v>100</v>
      </c>
      <c r="Q17" s="31">
        <f t="shared" si="0"/>
        <v>15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5</v>
      </c>
      <c r="X17" s="31">
        <f t="shared" si="0"/>
        <v>3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0.01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</v>
      </c>
      <c r="H18" s="33">
        <f>+(A17*H17)/1000</f>
        <v>1.4999999999999999E-2</v>
      </c>
      <c r="I18" s="33">
        <f>+(A17*I17)/1000</f>
        <v>0.08</v>
      </c>
      <c r="J18" s="33">
        <f>+(A17*J17)/1000</f>
        <v>4.7E-2</v>
      </c>
      <c r="K18" s="33">
        <f>+(A17*K17)/1000</f>
        <v>0</v>
      </c>
      <c r="L18" s="33">
        <f>+(A17*L17)/1000</f>
        <v>0.04</v>
      </c>
      <c r="M18" s="33">
        <f>+(A17*M17)/1000</f>
        <v>0.1</v>
      </c>
      <c r="N18" s="33">
        <f>+(A17*N17)/1000</f>
        <v>0</v>
      </c>
      <c r="O18" s="33">
        <f>+(A17*O17)/1000</f>
        <v>0.04</v>
      </c>
      <c r="P18" s="33">
        <f>+(A17*P17)/1000</f>
        <v>0.1</v>
      </c>
      <c r="Q18" s="33">
        <f>+(A17*Q17)/1000</f>
        <v>1.4999999999999999E-2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5.0000000000000001E-3</v>
      </c>
      <c r="X18" s="33">
        <f>+(A17*X17)/1000</f>
        <v>3.0000000000000001E-3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 t="shared" si="1"/>
        <v>3</v>
      </c>
      <c r="O19" s="34">
        <f t="shared" si="1"/>
        <v>50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0.05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0.01</v>
      </c>
      <c r="E21" s="38">
        <f t="shared" si="2"/>
        <v>1.4E-2</v>
      </c>
      <c r="F21" s="38">
        <f t="shared" si="2"/>
        <v>3.5000000000000003E-2</v>
      </c>
      <c r="G21" s="38">
        <f t="shared" si="2"/>
        <v>0.1</v>
      </c>
      <c r="H21" s="38">
        <f t="shared" si="2"/>
        <v>0.02</v>
      </c>
      <c r="I21" s="38">
        <f t="shared" si="2"/>
        <v>0.08</v>
      </c>
      <c r="J21" s="38">
        <f t="shared" si="2"/>
        <v>4.7E-2</v>
      </c>
      <c r="K21" s="38">
        <f t="shared" si="2"/>
        <v>0.01</v>
      </c>
      <c r="L21" s="38">
        <f t="shared" si="2"/>
        <v>0.04</v>
      </c>
      <c r="M21" s="38">
        <f t="shared" si="2"/>
        <v>0.1</v>
      </c>
      <c r="N21" s="38">
        <f t="shared" si="2"/>
        <v>3.0000000000000001E-3</v>
      </c>
      <c r="O21" s="38">
        <f t="shared" si="2"/>
        <v>0.09</v>
      </c>
      <c r="P21" s="38">
        <f t="shared" si="2"/>
        <v>0.1</v>
      </c>
      <c r="Q21" s="38">
        <f t="shared" si="2"/>
        <v>1.4999999999999999E-2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5.0000000000000001E-3</v>
      </c>
      <c r="X21" s="39">
        <f t="shared" si="2"/>
        <v>3.0000000000000001E-3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214</v>
      </c>
      <c r="E22" s="40">
        <v>1550</v>
      </c>
      <c r="F22" s="40">
        <v>437</v>
      </c>
      <c r="G22" s="40">
        <v>380</v>
      </c>
      <c r="H22" s="40">
        <v>2487</v>
      </c>
      <c r="I22" s="40">
        <v>148</v>
      </c>
      <c r="J22" s="40">
        <v>194</v>
      </c>
      <c r="K22" s="40">
        <v>916</v>
      </c>
      <c r="L22" s="40">
        <v>3194</v>
      </c>
      <c r="M22" s="40">
        <v>167</v>
      </c>
      <c r="N22" s="40">
        <v>218</v>
      </c>
      <c r="O22" s="40">
        <v>194</v>
      </c>
      <c r="P22" s="40">
        <v>274</v>
      </c>
      <c r="Q22" s="40">
        <v>398</v>
      </c>
      <c r="R22" s="40">
        <v>149</v>
      </c>
      <c r="S22" s="40">
        <v>228</v>
      </c>
      <c r="T22" s="40">
        <v>572</v>
      </c>
      <c r="U22" s="40">
        <v>144</v>
      </c>
      <c r="V22" s="40">
        <v>49</v>
      </c>
      <c r="W22" s="41">
        <v>212</v>
      </c>
      <c r="X22" s="41">
        <v>224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 t="shared" ref="D23:X23" si="3">SUM(D18*D22)</f>
        <v>2.14</v>
      </c>
      <c r="E23" s="42">
        <f t="shared" si="3"/>
        <v>10.85</v>
      </c>
      <c r="F23" s="42">
        <f t="shared" si="3"/>
        <v>15.295000000000002</v>
      </c>
      <c r="G23" s="42">
        <f t="shared" si="3"/>
        <v>0</v>
      </c>
      <c r="H23" s="42">
        <f t="shared" si="3"/>
        <v>37.305</v>
      </c>
      <c r="I23" s="42">
        <f t="shared" si="3"/>
        <v>11.84</v>
      </c>
      <c r="J23" s="42">
        <f t="shared" si="3"/>
        <v>9.1180000000000003</v>
      </c>
      <c r="K23" s="42">
        <f t="shared" si="3"/>
        <v>0</v>
      </c>
      <c r="L23" s="42">
        <f t="shared" si="3"/>
        <v>127.76</v>
      </c>
      <c r="M23" s="42">
        <f t="shared" si="3"/>
        <v>16.7</v>
      </c>
      <c r="N23" s="42">
        <f t="shared" si="3"/>
        <v>0</v>
      </c>
      <c r="O23" s="42">
        <f t="shared" si="3"/>
        <v>7.76</v>
      </c>
      <c r="P23" s="42">
        <f t="shared" si="3"/>
        <v>27.400000000000002</v>
      </c>
      <c r="Q23" s="42">
        <f t="shared" si="3"/>
        <v>5.97</v>
      </c>
      <c r="R23" s="42">
        <f t="shared" si="3"/>
        <v>0.745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1.06</v>
      </c>
      <c r="X23" s="42">
        <f t="shared" si="3"/>
        <v>0.67200000000000004</v>
      </c>
      <c r="Y23" s="43">
        <f>SUM(C23:X23)</f>
        <v>297.815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 t="shared" ref="D24:X24" si="4">SUM(D20*D22)</f>
        <v>0</v>
      </c>
      <c r="E24" s="42">
        <f t="shared" si="4"/>
        <v>10.85</v>
      </c>
      <c r="F24" s="42">
        <f t="shared" si="4"/>
        <v>0</v>
      </c>
      <c r="G24" s="42">
        <f t="shared" si="4"/>
        <v>38</v>
      </c>
      <c r="H24" s="42">
        <f t="shared" si="4"/>
        <v>12.435</v>
      </c>
      <c r="I24" s="42">
        <f t="shared" si="4"/>
        <v>0</v>
      </c>
      <c r="J24" s="42">
        <f t="shared" si="4"/>
        <v>0</v>
      </c>
      <c r="K24" s="42">
        <f t="shared" si="4"/>
        <v>9.16</v>
      </c>
      <c r="L24" s="42">
        <f t="shared" si="4"/>
        <v>0</v>
      </c>
      <c r="M24" s="42">
        <f t="shared" si="4"/>
        <v>0</v>
      </c>
      <c r="N24" s="42">
        <f t="shared" si="4"/>
        <v>0.65400000000000003</v>
      </c>
      <c r="O24" s="42">
        <f t="shared" si="4"/>
        <v>9.7000000000000011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3.42</v>
      </c>
      <c r="T24" s="42">
        <f t="shared" si="4"/>
        <v>17.16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112.979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SUM(D23:D24)</f>
        <v>2.14</v>
      </c>
      <c r="E25" s="44">
        <f t="shared" si="5"/>
        <v>21.7</v>
      </c>
      <c r="F25" s="44">
        <f t="shared" si="5"/>
        <v>15.295000000000002</v>
      </c>
      <c r="G25" s="44">
        <f t="shared" si="5"/>
        <v>38</v>
      </c>
      <c r="H25" s="44">
        <f t="shared" si="5"/>
        <v>49.74</v>
      </c>
      <c r="I25" s="44">
        <f t="shared" si="5"/>
        <v>11.84</v>
      </c>
      <c r="J25" s="44">
        <f t="shared" si="5"/>
        <v>9.1180000000000003</v>
      </c>
      <c r="K25" s="44">
        <f t="shared" si="5"/>
        <v>9.16</v>
      </c>
      <c r="L25" s="44">
        <f t="shared" si="5"/>
        <v>127.76</v>
      </c>
      <c r="M25" s="44">
        <f t="shared" si="5"/>
        <v>16.7</v>
      </c>
      <c r="N25" s="44">
        <f t="shared" si="5"/>
        <v>0.65400000000000003</v>
      </c>
      <c r="O25" s="44">
        <f t="shared" si="5"/>
        <v>17.46</v>
      </c>
      <c r="P25" s="44">
        <f t="shared" si="5"/>
        <v>27.400000000000002</v>
      </c>
      <c r="Q25" s="44">
        <f t="shared" si="5"/>
        <v>5.97</v>
      </c>
      <c r="R25" s="44">
        <f t="shared" si="5"/>
        <v>0.745</v>
      </c>
      <c r="S25" s="44">
        <f t="shared" si="5"/>
        <v>3.42</v>
      </c>
      <c r="T25" s="44">
        <f t="shared" si="5"/>
        <v>17.16</v>
      </c>
      <c r="U25" s="44">
        <f t="shared" si="5"/>
        <v>0</v>
      </c>
      <c r="V25" s="44">
        <f t="shared" si="5"/>
        <v>0</v>
      </c>
      <c r="W25" s="44">
        <f t="shared" si="5"/>
        <v>1.06</v>
      </c>
      <c r="X25" s="44">
        <f t="shared" si="5"/>
        <v>0.67200000000000004</v>
      </c>
      <c r="Y25" s="43">
        <f>SUM(C25:X25)</f>
        <v>410.79400000000004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  <row r="30" spans="1:25" ht="12" customHeight="1" x14ac:dyDescent="0.15"/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G7" sqref="G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43696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45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98</v>
      </c>
      <c r="G4" s="18" t="s">
        <v>44</v>
      </c>
      <c r="H4" s="18" t="s">
        <v>25</v>
      </c>
      <c r="I4" s="19" t="s">
        <v>48</v>
      </c>
      <c r="J4" s="18" t="s">
        <v>24</v>
      </c>
      <c r="K4" s="18" t="s">
        <v>40</v>
      </c>
      <c r="L4" s="18" t="s">
        <v>28</v>
      </c>
      <c r="M4" s="18" t="s">
        <v>64</v>
      </c>
      <c r="N4" s="19" t="s">
        <v>127</v>
      </c>
      <c r="O4" s="18" t="s">
        <v>20</v>
      </c>
      <c r="P4" s="18" t="s">
        <v>81</v>
      </c>
      <c r="Q4" s="18" t="s">
        <v>75</v>
      </c>
      <c r="R4" s="18" t="s">
        <v>33</v>
      </c>
      <c r="S4" s="18" t="s">
        <v>32</v>
      </c>
      <c r="T4" s="18" t="s">
        <v>140</v>
      </c>
      <c r="U4" s="19"/>
      <c r="V4" s="20"/>
      <c r="W4" s="17"/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66"/>
      <c r="B6" s="24" t="s">
        <v>124</v>
      </c>
      <c r="C6" s="25"/>
      <c r="D6" s="25">
        <v>5</v>
      </c>
      <c r="E6" s="25"/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22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v>40</v>
      </c>
      <c r="Q9" s="22">
        <v>50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79</v>
      </c>
      <c r="C10" s="25"/>
      <c r="D10" s="25">
        <v>7</v>
      </c>
      <c r="E10" s="25"/>
      <c r="F10" s="25">
        <v>80</v>
      </c>
      <c r="G10" s="25"/>
      <c r="H10" s="25">
        <v>10</v>
      </c>
      <c r="I10" s="25">
        <v>5</v>
      </c>
      <c r="J10" s="25">
        <v>20</v>
      </c>
      <c r="K10" s="25">
        <v>20</v>
      </c>
      <c r="L10" s="25"/>
      <c r="M10" s="25"/>
      <c r="N10" s="25">
        <v>3</v>
      </c>
      <c r="O10" s="25"/>
      <c r="P10" s="25">
        <v>3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19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128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40</v>
      </c>
      <c r="O13" s="22"/>
      <c r="P13" s="22"/>
      <c r="Q13" s="22">
        <v>40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125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126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>
        <v>50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96</v>
      </c>
      <c r="C16" s="28"/>
      <c r="D16" s="28"/>
      <c r="E16" s="28">
        <v>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80</v>
      </c>
      <c r="G17" s="31">
        <f t="shared" si="0"/>
        <v>1</v>
      </c>
      <c r="H17" s="31">
        <f t="shared" si="0"/>
        <v>10</v>
      </c>
      <c r="I17" s="31">
        <f t="shared" si="0"/>
        <v>5</v>
      </c>
      <c r="J17" s="31">
        <f t="shared" si="0"/>
        <v>20</v>
      </c>
      <c r="K17" s="31">
        <f t="shared" si="0"/>
        <v>20</v>
      </c>
      <c r="L17" s="31">
        <f t="shared" si="0"/>
        <v>0</v>
      </c>
      <c r="M17" s="31">
        <f t="shared" si="0"/>
        <v>0</v>
      </c>
      <c r="N17" s="31">
        <f t="shared" si="0"/>
        <v>3</v>
      </c>
      <c r="O17" s="31">
        <f t="shared" si="0"/>
        <v>0</v>
      </c>
      <c r="P17" s="31">
        <f t="shared" si="0"/>
        <v>43</v>
      </c>
      <c r="Q17" s="31">
        <f t="shared" si="0"/>
        <v>50</v>
      </c>
      <c r="R17" s="31">
        <f t="shared" si="0"/>
        <v>5</v>
      </c>
      <c r="S17" s="31">
        <f t="shared" si="0"/>
        <v>70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0.08</v>
      </c>
      <c r="G18" s="33">
        <f>+(A17*G17)</f>
        <v>1</v>
      </c>
      <c r="H18" s="33">
        <f>+(A17*H17)/1000</f>
        <v>0.01</v>
      </c>
      <c r="I18" s="33">
        <f>+(A17*I17)/1000</f>
        <v>5.0000000000000001E-3</v>
      </c>
      <c r="J18" s="33">
        <f>+(A17*J17)/1000</f>
        <v>0.02</v>
      </c>
      <c r="K18" s="33">
        <f>+(A17*K17)/1000</f>
        <v>0.02</v>
      </c>
      <c r="L18" s="33">
        <f>+(A17*L17)/1000</f>
        <v>0</v>
      </c>
      <c r="M18" s="33">
        <f>+(A17*M17)/1000</f>
        <v>0</v>
      </c>
      <c r="N18" s="33">
        <f>+(A17*N17)/1000</f>
        <v>3.0000000000000001E-3</v>
      </c>
      <c r="O18" s="33">
        <f>+(A17*O17)/1000</f>
        <v>0</v>
      </c>
      <c r="P18" s="33">
        <f>+(A17*P17)/1000</f>
        <v>4.2999999999999997E-2</v>
      </c>
      <c r="Q18" s="33">
        <f>+(A17*Q17)/1000</f>
        <v>0.05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50</v>
      </c>
      <c r="N19" s="34">
        <f>SUM(N13:N16)</f>
        <v>40</v>
      </c>
      <c r="O19" s="34">
        <f t="shared" si="1"/>
        <v>15</v>
      </c>
      <c r="P19" s="34">
        <f t="shared" si="1"/>
        <v>0</v>
      </c>
      <c r="Q19" s="34">
        <f t="shared" si="1"/>
        <v>40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0.05</v>
      </c>
      <c r="N20" s="36">
        <f>+(A19*N19)/1000</f>
        <v>0.04</v>
      </c>
      <c r="O20" s="36">
        <f>+(A19*O19)/1000</f>
        <v>1.4999999999999999E-2</v>
      </c>
      <c r="P20" s="36">
        <f>+(A19*P19)/1000</f>
        <v>0</v>
      </c>
      <c r="Q20" s="36">
        <f>+(A19*Q19)/1000</f>
        <v>0.04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0.08</v>
      </c>
      <c r="G21" s="38">
        <f t="shared" si="2"/>
        <v>1</v>
      </c>
      <c r="H21" s="38">
        <f t="shared" si="2"/>
        <v>0.01</v>
      </c>
      <c r="I21" s="38">
        <f t="shared" si="2"/>
        <v>5.0000000000000001E-3</v>
      </c>
      <c r="J21" s="38">
        <f t="shared" si="2"/>
        <v>0.02</v>
      </c>
      <c r="K21" s="38">
        <f t="shared" si="2"/>
        <v>0.02</v>
      </c>
      <c r="L21" s="38">
        <f t="shared" si="2"/>
        <v>0.05</v>
      </c>
      <c r="M21" s="38">
        <f t="shared" si="2"/>
        <v>0.05</v>
      </c>
      <c r="N21" s="38">
        <f t="shared" si="2"/>
        <v>4.3000000000000003E-2</v>
      </c>
      <c r="O21" s="38">
        <f t="shared" si="2"/>
        <v>1.4999999999999999E-2</v>
      </c>
      <c r="P21" s="38">
        <f t="shared" si="2"/>
        <v>4.2999999999999997E-2</v>
      </c>
      <c r="Q21" s="38">
        <f t="shared" si="2"/>
        <v>0.09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1380</v>
      </c>
      <c r="G22" s="40">
        <v>49</v>
      </c>
      <c r="H22" s="40">
        <v>214</v>
      </c>
      <c r="I22" s="40">
        <v>212</v>
      </c>
      <c r="J22" s="40">
        <v>437</v>
      </c>
      <c r="K22" s="40">
        <v>167</v>
      </c>
      <c r="L22" s="40">
        <v>380</v>
      </c>
      <c r="M22" s="40">
        <v>320</v>
      </c>
      <c r="N22" s="40">
        <v>224</v>
      </c>
      <c r="O22" s="40">
        <v>628</v>
      </c>
      <c r="P22" s="40">
        <v>194</v>
      </c>
      <c r="Q22" s="40">
        <v>194</v>
      </c>
      <c r="R22" s="40">
        <v>149</v>
      </c>
      <c r="S22" s="40">
        <v>250</v>
      </c>
      <c r="T22" s="40">
        <v>274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29.844000000000001</v>
      </c>
      <c r="E23" s="42">
        <f t="shared" ref="E23:X23" si="3">SUM(E18*E22)</f>
        <v>10.85</v>
      </c>
      <c r="F23" s="42">
        <f t="shared" si="3"/>
        <v>110.4</v>
      </c>
      <c r="G23" s="42">
        <f t="shared" si="3"/>
        <v>49</v>
      </c>
      <c r="H23" s="42">
        <f t="shared" si="3"/>
        <v>2.14</v>
      </c>
      <c r="I23" s="42">
        <f t="shared" si="3"/>
        <v>1.06</v>
      </c>
      <c r="J23" s="42">
        <f t="shared" si="3"/>
        <v>8.74</v>
      </c>
      <c r="K23" s="42">
        <f t="shared" si="3"/>
        <v>3.34</v>
      </c>
      <c r="L23" s="42">
        <f t="shared" si="3"/>
        <v>0</v>
      </c>
      <c r="M23" s="42">
        <f t="shared" si="3"/>
        <v>0</v>
      </c>
      <c r="N23" s="42">
        <f t="shared" si="3"/>
        <v>0.67200000000000004</v>
      </c>
      <c r="O23" s="42">
        <f t="shared" si="3"/>
        <v>0</v>
      </c>
      <c r="P23" s="42">
        <f t="shared" si="3"/>
        <v>8.3419999999999987</v>
      </c>
      <c r="Q23" s="42">
        <f t="shared" si="3"/>
        <v>9.7000000000000011</v>
      </c>
      <c r="R23" s="42">
        <f t="shared" si="3"/>
        <v>0.745</v>
      </c>
      <c r="S23" s="42">
        <f t="shared" si="3"/>
        <v>17.5</v>
      </c>
      <c r="T23" s="42">
        <f t="shared" si="3"/>
        <v>19.180000000000003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294.71300000000002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19</v>
      </c>
      <c r="M24" s="42">
        <f t="shared" si="4"/>
        <v>16</v>
      </c>
      <c r="N24" s="42">
        <f t="shared" si="4"/>
        <v>8.9600000000000009</v>
      </c>
      <c r="O24" s="42">
        <f t="shared" si="4"/>
        <v>9.42</v>
      </c>
      <c r="P24" s="42">
        <f t="shared" si="4"/>
        <v>0</v>
      </c>
      <c r="Q24" s="42">
        <f t="shared" si="4"/>
        <v>7.76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83.59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29.844000000000001</v>
      </c>
      <c r="E25" s="44">
        <f t="shared" si="5"/>
        <v>21.7</v>
      </c>
      <c r="F25" s="44">
        <f t="shared" si="5"/>
        <v>110.4</v>
      </c>
      <c r="G25" s="44">
        <f t="shared" si="5"/>
        <v>49</v>
      </c>
      <c r="H25" s="44">
        <f t="shared" si="5"/>
        <v>2.14</v>
      </c>
      <c r="I25" s="44">
        <f t="shared" si="5"/>
        <v>1.06</v>
      </c>
      <c r="J25" s="44">
        <f t="shared" si="5"/>
        <v>8.74</v>
      </c>
      <c r="K25" s="44">
        <f t="shared" si="5"/>
        <v>3.34</v>
      </c>
      <c r="L25" s="44">
        <f t="shared" si="5"/>
        <v>19</v>
      </c>
      <c r="M25" s="44">
        <f t="shared" si="5"/>
        <v>16</v>
      </c>
      <c r="N25" s="44">
        <f t="shared" si="5"/>
        <v>9.6320000000000014</v>
      </c>
      <c r="O25" s="44">
        <f t="shared" si="5"/>
        <v>9.42</v>
      </c>
      <c r="P25" s="44">
        <f t="shared" si="5"/>
        <v>8.3419999999999987</v>
      </c>
      <c r="Q25" s="44">
        <f t="shared" si="5"/>
        <v>17.46</v>
      </c>
      <c r="R25" s="44">
        <f t="shared" si="5"/>
        <v>0.745</v>
      </c>
      <c r="S25" s="44">
        <f t="shared" si="5"/>
        <v>17.5</v>
      </c>
      <c r="T25" s="44">
        <f t="shared" si="5"/>
        <v>19.180000000000003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378.303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L14" sqref="L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43697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81</v>
      </c>
      <c r="G4" s="18" t="s">
        <v>30</v>
      </c>
      <c r="H4" s="18" t="s">
        <v>41</v>
      </c>
      <c r="I4" s="19" t="s">
        <v>21</v>
      </c>
      <c r="J4" s="18" t="s">
        <v>75</v>
      </c>
      <c r="K4" s="18" t="s">
        <v>42</v>
      </c>
      <c r="L4" s="18" t="s">
        <v>40</v>
      </c>
      <c r="M4" s="18" t="s">
        <v>48</v>
      </c>
      <c r="N4" s="19" t="s">
        <v>28</v>
      </c>
      <c r="O4" s="18" t="s">
        <v>25</v>
      </c>
      <c r="P4" s="18" t="s">
        <v>130</v>
      </c>
      <c r="Q4" s="18" t="s">
        <v>132</v>
      </c>
      <c r="R4" s="18" t="s">
        <v>33</v>
      </c>
      <c r="S4" s="18" t="s">
        <v>23</v>
      </c>
      <c r="T4" s="18" t="s">
        <v>87</v>
      </c>
      <c r="U4" s="19" t="s">
        <v>27</v>
      </c>
      <c r="V4" s="20" t="s">
        <v>31</v>
      </c>
      <c r="W4" s="17" t="s">
        <v>118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250</v>
      </c>
      <c r="Q5" s="22">
        <v>200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114</v>
      </c>
      <c r="C6" s="25"/>
      <c r="D6" s="25">
        <v>5</v>
      </c>
      <c r="E6" s="25"/>
      <c r="F6" s="25"/>
      <c r="G6" s="25">
        <f>1/10</f>
        <v>0.1</v>
      </c>
      <c r="H6" s="25"/>
      <c r="I6" s="25"/>
      <c r="J6" s="25"/>
      <c r="K6" s="25"/>
      <c r="L6" s="25"/>
      <c r="M6" s="25"/>
      <c r="N6" s="25">
        <v>25</v>
      </c>
      <c r="O6" s="25"/>
      <c r="P6" s="25"/>
      <c r="Q6" s="25"/>
      <c r="R6" s="25"/>
      <c r="S6" s="25">
        <v>18</v>
      </c>
      <c r="T6" s="25"/>
      <c r="U6" s="25"/>
      <c r="V6" s="26">
        <v>28</v>
      </c>
      <c r="W6" s="26"/>
      <c r="X6" s="26"/>
      <c r="Y6" s="15"/>
    </row>
    <row r="7" spans="1:25" x14ac:dyDescent="0.15">
      <c r="A7" s="66"/>
      <c r="B7" s="24" t="s">
        <v>78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38</v>
      </c>
      <c r="C9" s="22"/>
      <c r="D9" s="22"/>
      <c r="E9" s="22"/>
      <c r="F9" s="22">
        <v>40</v>
      </c>
      <c r="G9" s="22"/>
      <c r="H9" s="22"/>
      <c r="I9" s="22"/>
      <c r="J9" s="22">
        <v>50</v>
      </c>
      <c r="K9" s="22"/>
      <c r="L9" s="22"/>
      <c r="M9" s="22"/>
      <c r="N9" s="22"/>
      <c r="O9" s="22"/>
      <c r="P9" s="22"/>
      <c r="Q9" s="22"/>
      <c r="R9" s="22"/>
      <c r="S9" s="22"/>
      <c r="T9" s="22">
        <v>5</v>
      </c>
      <c r="U9" s="22"/>
      <c r="V9" s="23"/>
      <c r="W9" s="23"/>
      <c r="X9" s="23"/>
      <c r="Y9" s="15"/>
    </row>
    <row r="10" spans="1:25" x14ac:dyDescent="0.15">
      <c r="A10" s="66"/>
      <c r="B10" s="30" t="s">
        <v>129</v>
      </c>
      <c r="C10" s="25"/>
      <c r="D10" s="25">
        <v>15</v>
      </c>
      <c r="E10" s="25"/>
      <c r="F10" s="25"/>
      <c r="G10" s="25"/>
      <c r="H10" s="25">
        <v>30</v>
      </c>
      <c r="I10" s="25"/>
      <c r="J10" s="25"/>
      <c r="K10" s="25">
        <v>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27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20</v>
      </c>
      <c r="O11" s="25"/>
      <c r="P11" s="25"/>
      <c r="Q11" s="25"/>
      <c r="R11" s="25"/>
      <c r="S11" s="25"/>
      <c r="T11" s="25"/>
      <c r="U11" s="25">
        <v>20</v>
      </c>
      <c r="V11" s="26"/>
      <c r="W11" s="26"/>
      <c r="X11" s="26"/>
      <c r="Y11" s="15"/>
    </row>
    <row r="12" spans="1:25" ht="11.25" thickBot="1" x14ac:dyDescent="0.2">
      <c r="A12" s="67"/>
      <c r="B12" s="27" t="s">
        <v>39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90</v>
      </c>
      <c r="C13" s="22"/>
      <c r="D13" s="22"/>
      <c r="E13" s="22"/>
      <c r="F13" s="22"/>
      <c r="G13" s="22"/>
      <c r="H13" s="22"/>
      <c r="I13" s="22"/>
      <c r="J13" s="22">
        <v>40</v>
      </c>
      <c r="K13" s="22"/>
      <c r="L13" s="22"/>
      <c r="M13" s="22"/>
      <c r="N13" s="22"/>
      <c r="O13" s="22"/>
      <c r="P13" s="22"/>
      <c r="Q13" s="22"/>
      <c r="R13" s="22"/>
      <c r="S13" s="22"/>
      <c r="T13" s="22">
        <v>40</v>
      </c>
      <c r="U13" s="22"/>
      <c r="V13" s="23"/>
      <c r="W13" s="23"/>
      <c r="X13" s="23"/>
      <c r="Y13" s="15"/>
    </row>
    <row r="14" spans="1:25" x14ac:dyDescent="0.15">
      <c r="A14" s="66"/>
      <c r="B14" s="24" t="s">
        <v>117</v>
      </c>
      <c r="C14" s="25"/>
      <c r="D14" s="25"/>
      <c r="E14" s="25"/>
      <c r="F14" s="25">
        <v>10</v>
      </c>
      <c r="G14" s="25"/>
      <c r="H14" s="25"/>
      <c r="I14" s="25">
        <v>8</v>
      </c>
      <c r="J14" s="25"/>
      <c r="K14" s="25"/>
      <c r="L14" s="25">
        <v>100</v>
      </c>
      <c r="M14" s="25">
        <v>5</v>
      </c>
      <c r="N14" s="25"/>
      <c r="O14" s="25">
        <v>10</v>
      </c>
      <c r="P14" s="25"/>
      <c r="Q14" s="25"/>
      <c r="R14" s="25"/>
      <c r="S14" s="25"/>
      <c r="T14" s="25">
        <v>5</v>
      </c>
      <c r="U14" s="25"/>
      <c r="V14" s="26">
        <v>3</v>
      </c>
      <c r="W14" s="26">
        <v>80</v>
      </c>
      <c r="X14" s="26"/>
      <c r="Y14" s="15"/>
    </row>
    <row r="15" spans="1:25" x14ac:dyDescent="0.15">
      <c r="A15" s="66"/>
      <c r="B15" s="24" t="s">
        <v>22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40</v>
      </c>
      <c r="G17" s="31">
        <f t="shared" si="0"/>
        <v>0.1</v>
      </c>
      <c r="H17" s="31">
        <f t="shared" si="0"/>
        <v>30</v>
      </c>
      <c r="I17" s="31">
        <f t="shared" si="0"/>
        <v>0</v>
      </c>
      <c r="J17" s="31">
        <f t="shared" si="0"/>
        <v>50</v>
      </c>
      <c r="K17" s="31">
        <f t="shared" si="0"/>
        <v>50</v>
      </c>
      <c r="L17" s="31">
        <f t="shared" si="0"/>
        <v>0</v>
      </c>
      <c r="M17" s="31">
        <f t="shared" si="0"/>
        <v>0</v>
      </c>
      <c r="N17" s="31">
        <f t="shared" si="0"/>
        <v>45</v>
      </c>
      <c r="O17" s="31">
        <f t="shared" si="0"/>
        <v>0</v>
      </c>
      <c r="P17" s="31">
        <f t="shared" si="0"/>
        <v>250</v>
      </c>
      <c r="Q17" s="31">
        <f t="shared" si="0"/>
        <v>200</v>
      </c>
      <c r="R17" s="31">
        <f t="shared" si="0"/>
        <v>5</v>
      </c>
      <c r="S17" s="31">
        <f t="shared" si="0"/>
        <v>18</v>
      </c>
      <c r="T17" s="31">
        <f t="shared" si="0"/>
        <v>5</v>
      </c>
      <c r="U17" s="31">
        <f t="shared" si="0"/>
        <v>20</v>
      </c>
      <c r="V17" s="31">
        <f t="shared" si="0"/>
        <v>28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0.04</v>
      </c>
      <c r="G18" s="33">
        <f>+(A17*G17)</f>
        <v>0.1</v>
      </c>
      <c r="H18" s="33">
        <f>+(A17*H17)/1000</f>
        <v>0.03</v>
      </c>
      <c r="I18" s="33">
        <f>+(A17*I17)/1000</f>
        <v>0</v>
      </c>
      <c r="J18" s="33">
        <f>+(A17*J17)/1000</f>
        <v>0.05</v>
      </c>
      <c r="K18" s="33">
        <f>+(A17*K17)/1000</f>
        <v>0.05</v>
      </c>
      <c r="L18" s="33">
        <f>+(A17*L17)/1000</f>
        <v>0</v>
      </c>
      <c r="M18" s="33">
        <f>+(A17*M17)/1000</f>
        <v>0</v>
      </c>
      <c r="N18" s="33">
        <f>+(A17*N17)/1000</f>
        <v>4.4999999999999998E-2</v>
      </c>
      <c r="O18" s="33">
        <f>+(A17*O17)/1000</f>
        <v>0</v>
      </c>
      <c r="P18" s="33">
        <f>+(A17*P17)/1000</f>
        <v>0.25</v>
      </c>
      <c r="Q18" s="33">
        <f>+(A17*Q17)/1000</f>
        <v>0.2</v>
      </c>
      <c r="R18" s="33">
        <f>+(A17*R17)/1000</f>
        <v>5.0000000000000001E-3</v>
      </c>
      <c r="S18" s="33">
        <f>+(A17*S17)/1000</f>
        <v>1.7999999999999999E-2</v>
      </c>
      <c r="T18" s="33">
        <f>+(A17*T17)/1000</f>
        <v>5.0000000000000001E-3</v>
      </c>
      <c r="U18" s="33">
        <f>+(A17*U17)/1000</f>
        <v>0.02</v>
      </c>
      <c r="V18" s="33">
        <f>+(A17*V17)/1000</f>
        <v>2.8000000000000001E-2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10</v>
      </c>
      <c r="G19" s="34">
        <f t="shared" si="1"/>
        <v>0</v>
      </c>
      <c r="H19" s="34">
        <f t="shared" si="1"/>
        <v>0</v>
      </c>
      <c r="I19" s="34">
        <f t="shared" si="1"/>
        <v>8</v>
      </c>
      <c r="J19" s="34">
        <f t="shared" si="1"/>
        <v>40</v>
      </c>
      <c r="K19" s="34">
        <f t="shared" si="1"/>
        <v>0</v>
      </c>
      <c r="L19" s="34">
        <f t="shared" si="1"/>
        <v>100</v>
      </c>
      <c r="M19" s="34">
        <f t="shared" si="1"/>
        <v>5</v>
      </c>
      <c r="N19" s="34">
        <f>SUM(N13:N16)</f>
        <v>0</v>
      </c>
      <c r="O19" s="34">
        <f t="shared" si="1"/>
        <v>10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45</v>
      </c>
      <c r="U19" s="34">
        <f t="shared" si="1"/>
        <v>0</v>
      </c>
      <c r="V19" s="34">
        <f t="shared" si="1"/>
        <v>3</v>
      </c>
      <c r="W19" s="35">
        <f t="shared" si="1"/>
        <v>80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0.01</v>
      </c>
      <c r="G20" s="36">
        <f>+(A19*G19)/1000</f>
        <v>0</v>
      </c>
      <c r="H20" s="36">
        <f>+(A19*H19)/1000</f>
        <v>0</v>
      </c>
      <c r="I20" s="36">
        <f>+(A19*I19)/1000</f>
        <v>8.0000000000000002E-3</v>
      </c>
      <c r="J20" s="36">
        <f>+(A19*J19)/1000</f>
        <v>0.04</v>
      </c>
      <c r="K20" s="36">
        <f>+(A19*K19)/1000</f>
        <v>0</v>
      </c>
      <c r="L20" s="36">
        <f>+(A19*L19)/1000</f>
        <v>0.1</v>
      </c>
      <c r="M20" s="36">
        <f>+(A19*M19)/1000</f>
        <v>5.0000000000000001E-3</v>
      </c>
      <c r="N20" s="36">
        <f>+(A19*N19)/1000</f>
        <v>0</v>
      </c>
      <c r="O20" s="36">
        <f>+(A19*O19)/1000</f>
        <v>0.01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4.4999999999999998E-2</v>
      </c>
      <c r="U20" s="36">
        <f>+(A19*U19)/1000</f>
        <v>0</v>
      </c>
      <c r="V20" s="36">
        <f>+(A19*V19)/1000</f>
        <v>3.0000000000000001E-3</v>
      </c>
      <c r="W20" s="37">
        <f>+(A19*W19)/1000</f>
        <v>0.08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0.05</v>
      </c>
      <c r="G21" s="38">
        <f t="shared" si="2"/>
        <v>0.1</v>
      </c>
      <c r="H21" s="38">
        <f t="shared" si="2"/>
        <v>0.03</v>
      </c>
      <c r="I21" s="38">
        <f t="shared" si="2"/>
        <v>8.0000000000000002E-3</v>
      </c>
      <c r="J21" s="38">
        <f t="shared" si="2"/>
        <v>0.09</v>
      </c>
      <c r="K21" s="38">
        <f t="shared" si="2"/>
        <v>0.05</v>
      </c>
      <c r="L21" s="38">
        <f t="shared" si="2"/>
        <v>0.1</v>
      </c>
      <c r="M21" s="38">
        <f t="shared" si="2"/>
        <v>5.0000000000000001E-3</v>
      </c>
      <c r="N21" s="38">
        <f t="shared" si="2"/>
        <v>4.4999999999999998E-2</v>
      </c>
      <c r="O21" s="38">
        <f t="shared" si="2"/>
        <v>0.01</v>
      </c>
      <c r="P21" s="38">
        <f t="shared" si="2"/>
        <v>0.25</v>
      </c>
      <c r="Q21" s="38">
        <f t="shared" si="2"/>
        <v>0.2</v>
      </c>
      <c r="R21" s="38">
        <f t="shared" si="2"/>
        <v>5.0000000000000001E-3</v>
      </c>
      <c r="S21" s="38">
        <f t="shared" si="2"/>
        <v>1.7999999999999999E-2</v>
      </c>
      <c r="T21" s="38">
        <f t="shared" si="2"/>
        <v>4.9999999999999996E-2</v>
      </c>
      <c r="U21" s="38">
        <f t="shared" si="2"/>
        <v>0.02</v>
      </c>
      <c r="V21" s="38">
        <f t="shared" si="2"/>
        <v>3.1E-2</v>
      </c>
      <c r="W21" s="39">
        <f t="shared" si="2"/>
        <v>0.08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194</v>
      </c>
      <c r="G22" s="40">
        <v>49</v>
      </c>
      <c r="H22" s="40">
        <v>3194</v>
      </c>
      <c r="I22" s="40">
        <v>2487</v>
      </c>
      <c r="J22" s="40">
        <v>194</v>
      </c>
      <c r="K22" s="40">
        <v>390</v>
      </c>
      <c r="L22" s="40">
        <v>167</v>
      </c>
      <c r="M22" s="40">
        <v>212</v>
      </c>
      <c r="N22" s="40">
        <v>380</v>
      </c>
      <c r="O22" s="40">
        <v>214</v>
      </c>
      <c r="P22" s="40">
        <v>108</v>
      </c>
      <c r="Q22" s="40">
        <v>148</v>
      </c>
      <c r="R22" s="40">
        <v>149</v>
      </c>
      <c r="S22" s="40">
        <v>320</v>
      </c>
      <c r="T22" s="40">
        <v>224</v>
      </c>
      <c r="U22" s="40">
        <v>916</v>
      </c>
      <c r="V22" s="40">
        <v>218</v>
      </c>
      <c r="W22" s="41">
        <v>148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12.56</v>
      </c>
      <c r="E23" s="42">
        <f t="shared" ref="E23:X23" si="3">SUM(E18*E22)</f>
        <v>10.85</v>
      </c>
      <c r="F23" s="42">
        <f t="shared" si="3"/>
        <v>7.76</v>
      </c>
      <c r="G23" s="42">
        <f t="shared" si="3"/>
        <v>4.9000000000000004</v>
      </c>
      <c r="H23" s="42">
        <f t="shared" si="3"/>
        <v>95.82</v>
      </c>
      <c r="I23" s="42">
        <f t="shared" si="3"/>
        <v>0</v>
      </c>
      <c r="J23" s="42">
        <f t="shared" si="3"/>
        <v>9.7000000000000011</v>
      </c>
      <c r="K23" s="42">
        <f t="shared" si="3"/>
        <v>19.5</v>
      </c>
      <c r="L23" s="42">
        <f t="shared" si="3"/>
        <v>0</v>
      </c>
      <c r="M23" s="42">
        <f t="shared" si="3"/>
        <v>0</v>
      </c>
      <c r="N23" s="42">
        <f t="shared" si="3"/>
        <v>17.099999999999998</v>
      </c>
      <c r="O23" s="42">
        <f t="shared" si="3"/>
        <v>0</v>
      </c>
      <c r="P23" s="42">
        <f t="shared" si="3"/>
        <v>27</v>
      </c>
      <c r="Q23" s="42">
        <f t="shared" si="3"/>
        <v>29.6</v>
      </c>
      <c r="R23" s="42">
        <f t="shared" si="3"/>
        <v>0.745</v>
      </c>
      <c r="S23" s="42">
        <f t="shared" si="3"/>
        <v>5.76</v>
      </c>
      <c r="T23" s="42">
        <f t="shared" si="3"/>
        <v>1.1200000000000001</v>
      </c>
      <c r="U23" s="42">
        <f t="shared" si="3"/>
        <v>18.32</v>
      </c>
      <c r="V23" s="42">
        <f t="shared" si="3"/>
        <v>6.1040000000000001</v>
      </c>
      <c r="W23" s="42">
        <f t="shared" si="3"/>
        <v>0</v>
      </c>
      <c r="X23" s="42">
        <f t="shared" si="3"/>
        <v>0</v>
      </c>
      <c r="Y23" s="43">
        <f>SUM(C23:X23)</f>
        <v>290.03899999999993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1.94</v>
      </c>
      <c r="G24" s="42">
        <f t="shared" si="4"/>
        <v>0</v>
      </c>
      <c r="H24" s="42">
        <f t="shared" si="4"/>
        <v>0</v>
      </c>
      <c r="I24" s="42">
        <f t="shared" si="4"/>
        <v>19.896000000000001</v>
      </c>
      <c r="J24" s="42">
        <f t="shared" si="4"/>
        <v>7.76</v>
      </c>
      <c r="K24" s="42">
        <f t="shared" si="4"/>
        <v>0</v>
      </c>
      <c r="L24" s="42">
        <f t="shared" si="4"/>
        <v>16.7</v>
      </c>
      <c r="M24" s="42">
        <f t="shared" si="4"/>
        <v>1.06</v>
      </c>
      <c r="N24" s="42">
        <f t="shared" si="4"/>
        <v>0</v>
      </c>
      <c r="O24" s="42">
        <f t="shared" si="4"/>
        <v>2.14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10.08</v>
      </c>
      <c r="U24" s="42">
        <f t="shared" si="4"/>
        <v>0</v>
      </c>
      <c r="V24" s="42">
        <f t="shared" si="4"/>
        <v>0.65400000000000003</v>
      </c>
      <c r="W24" s="42">
        <f t="shared" si="4"/>
        <v>11.84</v>
      </c>
      <c r="X24" s="42">
        <f t="shared" si="4"/>
        <v>0</v>
      </c>
      <c r="Y24" s="43">
        <f>SUM(C24:X24)</f>
        <v>94.52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12.56</v>
      </c>
      <c r="E25" s="44">
        <f t="shared" si="5"/>
        <v>21.7</v>
      </c>
      <c r="F25" s="44">
        <f t="shared" si="5"/>
        <v>9.7000000000000011</v>
      </c>
      <c r="G25" s="44">
        <f t="shared" si="5"/>
        <v>4.9000000000000004</v>
      </c>
      <c r="H25" s="44">
        <f t="shared" si="5"/>
        <v>95.82</v>
      </c>
      <c r="I25" s="44">
        <f t="shared" si="5"/>
        <v>19.896000000000001</v>
      </c>
      <c r="J25" s="44">
        <f t="shared" si="5"/>
        <v>17.46</v>
      </c>
      <c r="K25" s="44">
        <f t="shared" si="5"/>
        <v>19.5</v>
      </c>
      <c r="L25" s="44">
        <f t="shared" si="5"/>
        <v>16.7</v>
      </c>
      <c r="M25" s="44">
        <f t="shared" si="5"/>
        <v>1.06</v>
      </c>
      <c r="N25" s="44">
        <f t="shared" si="5"/>
        <v>17.099999999999998</v>
      </c>
      <c r="O25" s="44">
        <f t="shared" si="5"/>
        <v>2.14</v>
      </c>
      <c r="P25" s="44">
        <f t="shared" si="5"/>
        <v>27</v>
      </c>
      <c r="Q25" s="44">
        <f t="shared" si="5"/>
        <v>29.6</v>
      </c>
      <c r="R25" s="44">
        <f t="shared" si="5"/>
        <v>0.745</v>
      </c>
      <c r="S25" s="44">
        <f t="shared" si="5"/>
        <v>5.76</v>
      </c>
      <c r="T25" s="44">
        <f t="shared" si="5"/>
        <v>11.2</v>
      </c>
      <c r="U25" s="44">
        <f t="shared" si="5"/>
        <v>18.32</v>
      </c>
      <c r="V25" s="44">
        <f t="shared" si="5"/>
        <v>6.758</v>
      </c>
      <c r="W25" s="45">
        <f t="shared" si="5"/>
        <v>11.84</v>
      </c>
      <c r="X25" s="45">
        <f t="shared" si="5"/>
        <v>0</v>
      </c>
      <c r="Y25" s="43">
        <f>SUM(C25:X25)</f>
        <v>384.55899999999997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  <row r="31" spans="1: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</row>
    <row r="32" spans="1:25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7"/>
    </row>
    <row r="33" spans="1:19" x14ac:dyDescent="0.15">
      <c r="A33" s="52" t="s">
        <v>12</v>
      </c>
      <c r="B33" s="52"/>
      <c r="C33" s="50"/>
      <c r="H33" s="52" t="s">
        <v>13</v>
      </c>
      <c r="I33" s="52"/>
      <c r="J33" s="52"/>
      <c r="K33" s="52"/>
      <c r="P33" s="52" t="s">
        <v>14</v>
      </c>
      <c r="Q33" s="52"/>
      <c r="R33" s="52"/>
      <c r="S33" s="52"/>
    </row>
  </sheetData>
  <mergeCells count="18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A33:B33"/>
    <mergeCell ref="H33:K33"/>
    <mergeCell ref="P33:S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4" workbookViewId="0">
      <selection activeCell="W14" sqref="W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43698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30</v>
      </c>
      <c r="G4" s="18" t="s">
        <v>20</v>
      </c>
      <c r="H4" s="18" t="s">
        <v>23</v>
      </c>
      <c r="I4" s="19" t="s">
        <v>28</v>
      </c>
      <c r="J4" s="18" t="s">
        <v>81</v>
      </c>
      <c r="K4" s="18" t="s">
        <v>41</v>
      </c>
      <c r="L4" s="18" t="s">
        <v>75</v>
      </c>
      <c r="M4" s="18" t="s">
        <v>73</v>
      </c>
      <c r="N4" s="19" t="s">
        <v>25</v>
      </c>
      <c r="O4" s="18" t="s">
        <v>31</v>
      </c>
      <c r="P4" s="18" t="s">
        <v>40</v>
      </c>
      <c r="Q4" s="18" t="s">
        <v>33</v>
      </c>
      <c r="R4" s="18" t="s">
        <v>48</v>
      </c>
      <c r="S4" s="18" t="s">
        <v>143</v>
      </c>
      <c r="T4" s="18" t="s">
        <v>87</v>
      </c>
      <c r="U4" s="19" t="s">
        <v>34</v>
      </c>
      <c r="V4" s="20" t="s">
        <v>132</v>
      </c>
      <c r="W4" s="17" t="s">
        <v>27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>
        <v>200</v>
      </c>
      <c r="W5" s="23"/>
      <c r="X5" s="23"/>
      <c r="Y5" s="15"/>
    </row>
    <row r="6" spans="1:25" x14ac:dyDescent="0.15">
      <c r="A6" s="66"/>
      <c r="B6" s="24" t="s">
        <v>103</v>
      </c>
      <c r="C6" s="25"/>
      <c r="D6" s="25"/>
      <c r="E6" s="25"/>
      <c r="F6" s="25"/>
      <c r="G6" s="25"/>
      <c r="H6" s="25">
        <v>5</v>
      </c>
      <c r="I6" s="25"/>
      <c r="J6" s="25"/>
      <c r="K6" s="25"/>
      <c r="L6" s="25"/>
      <c r="M6" s="25">
        <v>30</v>
      </c>
      <c r="N6" s="25"/>
      <c r="O6" s="25"/>
      <c r="P6" s="25"/>
      <c r="Q6" s="25"/>
      <c r="R6" s="25"/>
      <c r="S6" s="25"/>
      <c r="T6" s="25"/>
      <c r="U6" s="25"/>
      <c r="V6" s="26"/>
      <c r="W6" s="26">
        <v>30</v>
      </c>
      <c r="X6" s="26"/>
      <c r="Y6" s="15"/>
    </row>
    <row r="7" spans="1:25" x14ac:dyDescent="0.15">
      <c r="A7" s="66"/>
      <c r="B7" s="24" t="s">
        <v>109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25</v>
      </c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121</v>
      </c>
      <c r="C9" s="22"/>
      <c r="D9" s="22"/>
      <c r="E9" s="22"/>
      <c r="F9" s="22"/>
      <c r="G9" s="22"/>
      <c r="H9" s="22"/>
      <c r="I9" s="22"/>
      <c r="J9" s="22"/>
      <c r="K9" s="22"/>
      <c r="L9" s="22">
        <v>50</v>
      </c>
      <c r="M9" s="22"/>
      <c r="N9" s="22"/>
      <c r="O9" s="22"/>
      <c r="P9" s="22"/>
      <c r="Q9" s="22"/>
      <c r="R9" s="22"/>
      <c r="S9" s="22"/>
      <c r="T9" s="22">
        <v>30</v>
      </c>
      <c r="U9" s="22"/>
      <c r="V9" s="23"/>
      <c r="W9" s="23"/>
      <c r="X9" s="23"/>
      <c r="Y9" s="15"/>
    </row>
    <row r="10" spans="1:25" x14ac:dyDescent="0.15">
      <c r="A10" s="66"/>
      <c r="B10" s="30" t="s">
        <v>63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83</v>
      </c>
      <c r="C11" s="25"/>
      <c r="D11" s="25"/>
      <c r="E11" s="25"/>
      <c r="F11" s="25"/>
      <c r="G11" s="25">
        <v>7</v>
      </c>
      <c r="H11" s="25"/>
      <c r="I11" s="25"/>
      <c r="J11" s="25">
        <v>5</v>
      </c>
      <c r="K11" s="25">
        <v>30</v>
      </c>
      <c r="L11" s="25"/>
      <c r="M11" s="25"/>
      <c r="N11" s="25">
        <v>10</v>
      </c>
      <c r="O11" s="25"/>
      <c r="P11" s="25"/>
      <c r="Q11" s="25">
        <v>5</v>
      </c>
      <c r="R11" s="25">
        <v>7</v>
      </c>
      <c r="S11" s="25"/>
      <c r="T11" s="25">
        <v>3</v>
      </c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19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/>
      <c r="B13" s="21" t="s">
        <v>110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>
        <v>10</v>
      </c>
      <c r="X13" s="23"/>
      <c r="Y13" s="15"/>
    </row>
    <row r="14" spans="1:25" x14ac:dyDescent="0.15">
      <c r="A14" s="66"/>
      <c r="B14" s="24" t="s">
        <v>71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/>
      <c r="M14" s="25"/>
      <c r="N14" s="25"/>
      <c r="O14" s="25">
        <v>28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120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>
        <v>50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39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0</v>
      </c>
      <c r="G17" s="31">
        <f t="shared" si="0"/>
        <v>7</v>
      </c>
      <c r="H17" s="31">
        <f t="shared" si="0"/>
        <v>25</v>
      </c>
      <c r="I17" s="31">
        <f t="shared" si="0"/>
        <v>0</v>
      </c>
      <c r="J17" s="31">
        <f t="shared" si="0"/>
        <v>5</v>
      </c>
      <c r="K17" s="31">
        <f t="shared" si="0"/>
        <v>30</v>
      </c>
      <c r="L17" s="31">
        <f t="shared" si="0"/>
        <v>50</v>
      </c>
      <c r="M17" s="31">
        <f t="shared" si="0"/>
        <v>30</v>
      </c>
      <c r="N17" s="31">
        <f t="shared" si="0"/>
        <v>10</v>
      </c>
      <c r="O17" s="31">
        <f t="shared" si="0"/>
        <v>0</v>
      </c>
      <c r="P17" s="31">
        <f t="shared" si="0"/>
        <v>230</v>
      </c>
      <c r="Q17" s="31">
        <f t="shared" si="0"/>
        <v>5</v>
      </c>
      <c r="R17" s="31">
        <f t="shared" si="0"/>
        <v>7</v>
      </c>
      <c r="S17" s="31">
        <f t="shared" si="0"/>
        <v>95</v>
      </c>
      <c r="T17" s="31">
        <f t="shared" si="0"/>
        <v>33</v>
      </c>
      <c r="U17" s="31">
        <f t="shared" si="0"/>
        <v>0</v>
      </c>
      <c r="V17" s="31">
        <f t="shared" si="0"/>
        <v>200</v>
      </c>
      <c r="W17" s="32">
        <f t="shared" si="0"/>
        <v>30</v>
      </c>
      <c r="X17" s="32">
        <f t="shared" si="0"/>
        <v>0</v>
      </c>
      <c r="Y17" s="15"/>
    </row>
    <row r="18" spans="1:28" x14ac:dyDescent="0.15">
      <c r="A18" s="3"/>
      <c r="B18" s="4" t="s">
        <v>16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0</v>
      </c>
      <c r="G18" s="33">
        <f>+(A17*G17)/1000</f>
        <v>7.0000000000000001E-3</v>
      </c>
      <c r="H18" s="33">
        <f>+(A17*H17)/1000</f>
        <v>2.5000000000000001E-2</v>
      </c>
      <c r="I18" s="33">
        <f>+(A17*I17)/1000</f>
        <v>0</v>
      </c>
      <c r="J18" s="33">
        <f>+(A17*J17)/1000</f>
        <v>5.0000000000000001E-3</v>
      </c>
      <c r="K18" s="33">
        <f>+(A17*K17)/1000</f>
        <v>0.03</v>
      </c>
      <c r="L18" s="33">
        <f>+(A17*L17)/1000</f>
        <v>0.05</v>
      </c>
      <c r="M18" s="33">
        <f>+(A17*M17)/1000</f>
        <v>0.03</v>
      </c>
      <c r="N18" s="33">
        <f>+(A17*N17)/1000</f>
        <v>0.01</v>
      </c>
      <c r="O18" s="33">
        <f>+(A17*O17)/1000</f>
        <v>0</v>
      </c>
      <c r="P18" s="33">
        <f>+(A17*P17)/1000</f>
        <v>0.23</v>
      </c>
      <c r="Q18" s="33">
        <f>+(A17*Q17)/1000</f>
        <v>5.0000000000000001E-3</v>
      </c>
      <c r="R18" s="33">
        <f>+(A17*R17)/1000</f>
        <v>7.0000000000000001E-3</v>
      </c>
      <c r="S18" s="33">
        <f>+(A17*S17)/1000</f>
        <v>9.5000000000000001E-2</v>
      </c>
      <c r="T18" s="33">
        <f>+(A17*T17)/1000</f>
        <v>3.3000000000000002E-2</v>
      </c>
      <c r="U18" s="33">
        <f>+(A17*U17)/1000</f>
        <v>0</v>
      </c>
      <c r="V18" s="33">
        <f>+(A17*V17)/1000</f>
        <v>0.2</v>
      </c>
      <c r="W18" s="33">
        <f>+(A17*W17)/1000</f>
        <v>0.03</v>
      </c>
      <c r="X18" s="33">
        <f>+(A17*X17)/1000</f>
        <v>0</v>
      </c>
      <c r="Y18" s="15"/>
      <c r="AB18" s="9" t="s">
        <v>67</v>
      </c>
    </row>
    <row r="19" spans="1:28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85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0</v>
      </c>
      <c r="N19" s="34">
        <f>SUM(N13:N16)</f>
        <v>0</v>
      </c>
      <c r="O19" s="34">
        <f t="shared" si="1"/>
        <v>28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8.5000000000000006E-2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</v>
      </c>
      <c r="N20" s="36">
        <f>+(A19*N19)/1000</f>
        <v>0</v>
      </c>
      <c r="O20" s="36">
        <f>+(A19*O19)/1000</f>
        <v>2.8000000000000001E-2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0.01</v>
      </c>
      <c r="X20" s="37">
        <f>+(A19*X19)/1000</f>
        <v>0</v>
      </c>
      <c r="Y20" s="15"/>
    </row>
    <row r="21" spans="1:28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0.1</v>
      </c>
      <c r="G21" s="38">
        <f t="shared" si="2"/>
        <v>1.2E-2</v>
      </c>
      <c r="H21" s="38">
        <f t="shared" si="2"/>
        <v>4.2999999999999997E-2</v>
      </c>
      <c r="I21" s="38">
        <f t="shared" si="2"/>
        <v>8.5000000000000006E-2</v>
      </c>
      <c r="J21" s="38">
        <f t="shared" si="2"/>
        <v>5.0000000000000001E-3</v>
      </c>
      <c r="K21" s="38">
        <f t="shared" si="2"/>
        <v>0.03</v>
      </c>
      <c r="L21" s="38">
        <f t="shared" si="2"/>
        <v>0.1</v>
      </c>
      <c r="M21" s="38">
        <f t="shared" si="2"/>
        <v>0.03</v>
      </c>
      <c r="N21" s="38">
        <f t="shared" si="2"/>
        <v>0.01</v>
      </c>
      <c r="O21" s="38">
        <f t="shared" si="2"/>
        <v>2.8000000000000001E-2</v>
      </c>
      <c r="P21" s="38">
        <f t="shared" si="2"/>
        <v>0.23</v>
      </c>
      <c r="Q21" s="38">
        <f t="shared" si="2"/>
        <v>5.0000000000000001E-3</v>
      </c>
      <c r="R21" s="38">
        <f t="shared" si="2"/>
        <v>7.0000000000000001E-3</v>
      </c>
      <c r="S21" s="38">
        <f t="shared" si="2"/>
        <v>9.5000000000000001E-2</v>
      </c>
      <c r="T21" s="38">
        <f t="shared" si="2"/>
        <v>3.3000000000000002E-2</v>
      </c>
      <c r="U21" s="38">
        <f t="shared" si="2"/>
        <v>0</v>
      </c>
      <c r="V21" s="38">
        <f t="shared" si="2"/>
        <v>0.2</v>
      </c>
      <c r="W21" s="39">
        <f t="shared" si="2"/>
        <v>0.04</v>
      </c>
      <c r="X21" s="39">
        <f t="shared" si="2"/>
        <v>0</v>
      </c>
      <c r="Y21" s="15"/>
    </row>
    <row r="22" spans="1:28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49</v>
      </c>
      <c r="G22" s="40">
        <v>628</v>
      </c>
      <c r="H22" s="40">
        <v>296</v>
      </c>
      <c r="I22" s="40">
        <v>380</v>
      </c>
      <c r="J22" s="40">
        <v>194</v>
      </c>
      <c r="K22" s="40">
        <v>3194</v>
      </c>
      <c r="L22" s="40">
        <v>194</v>
      </c>
      <c r="M22" s="40">
        <v>1288</v>
      </c>
      <c r="N22" s="40">
        <v>214</v>
      </c>
      <c r="O22" s="40">
        <v>218</v>
      </c>
      <c r="P22" s="40">
        <v>167</v>
      </c>
      <c r="Q22" s="40">
        <v>149</v>
      </c>
      <c r="R22" s="40">
        <v>212</v>
      </c>
      <c r="S22" s="40">
        <v>250</v>
      </c>
      <c r="T22" s="40">
        <v>224</v>
      </c>
      <c r="U22" s="40">
        <v>144</v>
      </c>
      <c r="V22" s="40">
        <v>148</v>
      </c>
      <c r="W22" s="41">
        <v>916</v>
      </c>
      <c r="X22" s="41"/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 t="shared" ref="D23:X23" si="3">SUM(D18*D22)</f>
        <v>37.305</v>
      </c>
      <c r="E23" s="42">
        <f t="shared" si="3"/>
        <v>10.85</v>
      </c>
      <c r="F23" s="42">
        <f t="shared" si="3"/>
        <v>0</v>
      </c>
      <c r="G23" s="42">
        <f t="shared" si="3"/>
        <v>4.3959999999999999</v>
      </c>
      <c r="H23" s="42">
        <f t="shared" si="3"/>
        <v>7.4</v>
      </c>
      <c r="I23" s="42">
        <f t="shared" si="3"/>
        <v>0</v>
      </c>
      <c r="J23" s="42">
        <f t="shared" si="3"/>
        <v>0.97</v>
      </c>
      <c r="K23" s="42">
        <f t="shared" si="3"/>
        <v>95.82</v>
      </c>
      <c r="L23" s="42">
        <f t="shared" si="3"/>
        <v>9.7000000000000011</v>
      </c>
      <c r="M23" s="42">
        <f t="shared" si="3"/>
        <v>38.64</v>
      </c>
      <c r="N23" s="42">
        <f t="shared" si="3"/>
        <v>2.14</v>
      </c>
      <c r="O23" s="42">
        <f t="shared" si="3"/>
        <v>0</v>
      </c>
      <c r="P23" s="42">
        <f t="shared" si="3"/>
        <v>38.410000000000004</v>
      </c>
      <c r="Q23" s="42">
        <f t="shared" si="3"/>
        <v>0.745</v>
      </c>
      <c r="R23" s="42">
        <f t="shared" si="3"/>
        <v>1.484</v>
      </c>
      <c r="S23" s="42">
        <f t="shared" si="3"/>
        <v>23.75</v>
      </c>
      <c r="T23" s="42">
        <f t="shared" si="3"/>
        <v>7.3920000000000003</v>
      </c>
      <c r="U23" s="42">
        <f t="shared" si="3"/>
        <v>0</v>
      </c>
      <c r="V23" s="42">
        <f t="shared" si="3"/>
        <v>29.6</v>
      </c>
      <c r="W23" s="42">
        <f t="shared" si="3"/>
        <v>27.48</v>
      </c>
      <c r="X23" s="42">
        <f t="shared" si="3"/>
        <v>0</v>
      </c>
      <c r="Y23" s="43">
        <f>SUM(C23:X23)</f>
        <v>359.28199999999998</v>
      </c>
    </row>
    <row r="24" spans="1:28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 t="shared" ref="D24:X24" si="4">SUM(D20*D22)</f>
        <v>0</v>
      </c>
      <c r="E24" s="42">
        <f t="shared" si="4"/>
        <v>10.85</v>
      </c>
      <c r="F24" s="42">
        <f t="shared" si="4"/>
        <v>4.9000000000000004</v>
      </c>
      <c r="G24" s="42">
        <f t="shared" si="4"/>
        <v>3.14</v>
      </c>
      <c r="H24" s="42">
        <f t="shared" si="4"/>
        <v>5.3279999999999994</v>
      </c>
      <c r="I24" s="42">
        <f t="shared" si="4"/>
        <v>32.300000000000004</v>
      </c>
      <c r="J24" s="42">
        <f t="shared" si="4"/>
        <v>0</v>
      </c>
      <c r="K24" s="42">
        <f t="shared" si="4"/>
        <v>0</v>
      </c>
      <c r="L24" s="42">
        <f t="shared" si="4"/>
        <v>9.7000000000000011</v>
      </c>
      <c r="M24" s="42">
        <f t="shared" si="4"/>
        <v>0</v>
      </c>
      <c r="N24" s="42">
        <f t="shared" si="4"/>
        <v>0</v>
      </c>
      <c r="O24" s="42">
        <f t="shared" si="4"/>
        <v>6.1040000000000001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9.16</v>
      </c>
      <c r="X24" s="42">
        <f t="shared" si="4"/>
        <v>0</v>
      </c>
      <c r="Y24" s="43">
        <f>SUM(C24:X24)</f>
        <v>93.081999999999994</v>
      </c>
    </row>
    <row r="25" spans="1:28" x14ac:dyDescent="0.15">
      <c r="A25" s="53" t="s">
        <v>11</v>
      </c>
      <c r="B25" s="54"/>
      <c r="C25" s="44">
        <f>SUM(C23:C24)</f>
        <v>34.799999999999997</v>
      </c>
      <c r="D25" s="44">
        <f t="shared" ref="D25:X25" si="5">SUM(D23:D24)</f>
        <v>37.305</v>
      </c>
      <c r="E25" s="44">
        <f t="shared" si="5"/>
        <v>21.7</v>
      </c>
      <c r="F25" s="44">
        <f t="shared" si="5"/>
        <v>4.9000000000000004</v>
      </c>
      <c r="G25" s="44">
        <f t="shared" si="5"/>
        <v>7.5359999999999996</v>
      </c>
      <c r="H25" s="44">
        <f t="shared" si="5"/>
        <v>12.728</v>
      </c>
      <c r="I25" s="44">
        <f t="shared" si="5"/>
        <v>32.300000000000004</v>
      </c>
      <c r="J25" s="44">
        <f t="shared" si="5"/>
        <v>0.97</v>
      </c>
      <c r="K25" s="44">
        <f t="shared" si="5"/>
        <v>95.82</v>
      </c>
      <c r="L25" s="44">
        <f t="shared" si="5"/>
        <v>19.400000000000002</v>
      </c>
      <c r="M25" s="44">
        <f t="shared" si="5"/>
        <v>38.64</v>
      </c>
      <c r="N25" s="44">
        <f t="shared" si="5"/>
        <v>2.14</v>
      </c>
      <c r="O25" s="44">
        <f t="shared" si="5"/>
        <v>6.1040000000000001</v>
      </c>
      <c r="P25" s="44">
        <f t="shared" si="5"/>
        <v>38.410000000000004</v>
      </c>
      <c r="Q25" s="44">
        <f t="shared" si="5"/>
        <v>0.745</v>
      </c>
      <c r="R25" s="44">
        <f t="shared" si="5"/>
        <v>1.484</v>
      </c>
      <c r="S25" s="44">
        <f t="shared" si="5"/>
        <v>23.75</v>
      </c>
      <c r="T25" s="44">
        <f t="shared" si="5"/>
        <v>7.3920000000000003</v>
      </c>
      <c r="U25" s="44">
        <f t="shared" si="5"/>
        <v>0</v>
      </c>
      <c r="V25" s="44">
        <f t="shared" si="5"/>
        <v>29.6</v>
      </c>
      <c r="W25" s="44">
        <f t="shared" si="5"/>
        <v>36.64</v>
      </c>
      <c r="X25" s="44">
        <f t="shared" si="5"/>
        <v>0</v>
      </c>
      <c r="Y25" s="43">
        <f>SUM(C25:X25)</f>
        <v>452.36399999999998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4" workbookViewId="0">
      <selection activeCell="AB17" sqref="AB1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43699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77</v>
      </c>
      <c r="E4" s="18" t="s">
        <v>21</v>
      </c>
      <c r="F4" s="18" t="s">
        <v>22</v>
      </c>
      <c r="G4" s="18" t="s">
        <v>57</v>
      </c>
      <c r="H4" s="18" t="s">
        <v>23</v>
      </c>
      <c r="I4" s="19" t="s">
        <v>25</v>
      </c>
      <c r="J4" s="18" t="s">
        <v>24</v>
      </c>
      <c r="K4" s="18" t="s">
        <v>27</v>
      </c>
      <c r="L4" s="18" t="s">
        <v>40</v>
      </c>
      <c r="M4" s="18" t="s">
        <v>48</v>
      </c>
      <c r="N4" s="19" t="s">
        <v>43</v>
      </c>
      <c r="O4" s="18" t="s">
        <v>41</v>
      </c>
      <c r="P4" s="18" t="s">
        <v>26</v>
      </c>
      <c r="Q4" s="18" t="s">
        <v>28</v>
      </c>
      <c r="R4" s="18" t="s">
        <v>135</v>
      </c>
      <c r="S4" s="18" t="s">
        <v>32</v>
      </c>
      <c r="T4" s="18" t="s">
        <v>81</v>
      </c>
      <c r="U4" s="19" t="s">
        <v>75</v>
      </c>
      <c r="V4" s="20" t="s">
        <v>31</v>
      </c>
      <c r="W4" s="17" t="s">
        <v>33</v>
      </c>
      <c r="X4" s="17" t="s">
        <v>87</v>
      </c>
      <c r="Y4" s="15"/>
    </row>
    <row r="5" spans="1:25" ht="11.25" customHeight="1" x14ac:dyDescent="0.15">
      <c r="A5" s="65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250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134</v>
      </c>
      <c r="C6" s="25"/>
      <c r="D6" s="25"/>
      <c r="E6" s="25">
        <v>7</v>
      </c>
      <c r="F6" s="25"/>
      <c r="G6" s="25"/>
      <c r="H6" s="25"/>
      <c r="I6" s="25"/>
      <c r="J6" s="25">
        <v>35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111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>
        <v>60</v>
      </c>
      <c r="V9" s="23"/>
      <c r="W9" s="23"/>
      <c r="X9" s="23"/>
      <c r="Y9" s="15"/>
    </row>
    <row r="10" spans="1:25" x14ac:dyDescent="0.15">
      <c r="A10" s="66"/>
      <c r="B10" s="30" t="s">
        <v>69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>
        <v>5</v>
      </c>
      <c r="U10" s="25"/>
      <c r="V10" s="26">
        <v>3</v>
      </c>
      <c r="W10" s="26">
        <v>5</v>
      </c>
      <c r="X10" s="26">
        <v>3</v>
      </c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100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136</v>
      </c>
      <c r="C14" s="25"/>
      <c r="D14" s="25">
        <f>1/8</f>
        <v>0.125</v>
      </c>
      <c r="E14" s="25">
        <v>10</v>
      </c>
      <c r="F14" s="25"/>
      <c r="G14" s="25"/>
      <c r="H14" s="25">
        <v>18</v>
      </c>
      <c r="I14" s="25"/>
      <c r="J14" s="25"/>
      <c r="K14" s="25">
        <v>8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28</v>
      </c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57</v>
      </c>
      <c r="C16" s="28"/>
      <c r="D16" s="28"/>
      <c r="E16" s="28"/>
      <c r="F16" s="28"/>
      <c r="G16" s="28">
        <v>20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0</v>
      </c>
      <c r="H17" s="31">
        <f t="shared" si="0"/>
        <v>0</v>
      </c>
      <c r="I17" s="31">
        <f t="shared" si="0"/>
        <v>20</v>
      </c>
      <c r="J17" s="31">
        <f t="shared" si="0"/>
        <v>35</v>
      </c>
      <c r="K17" s="31">
        <f t="shared" si="0"/>
        <v>10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250</v>
      </c>
      <c r="S17" s="31">
        <f t="shared" si="0"/>
        <v>60</v>
      </c>
      <c r="T17" s="31">
        <f t="shared" si="0"/>
        <v>5</v>
      </c>
      <c r="U17" s="31">
        <f t="shared" si="0"/>
        <v>60</v>
      </c>
      <c r="V17" s="31">
        <f t="shared" si="0"/>
        <v>3</v>
      </c>
      <c r="W17" s="32">
        <f t="shared" si="0"/>
        <v>5</v>
      </c>
      <c r="X17" s="32">
        <f t="shared" si="0"/>
        <v>3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</f>
        <v>0</v>
      </c>
      <c r="E18" s="33">
        <f>+(A17*E17)/1000</f>
        <v>1.4E-2</v>
      </c>
      <c r="F18" s="33">
        <f>+(A17*F17)/1000</f>
        <v>1.4E-2</v>
      </c>
      <c r="G18" s="33">
        <f>+(A17*G17)/1000</f>
        <v>0</v>
      </c>
      <c r="H18" s="33">
        <f>+(A17*H17)/1000</f>
        <v>0</v>
      </c>
      <c r="I18" s="33">
        <f>+(A17*I17)/1000</f>
        <v>0.02</v>
      </c>
      <c r="J18" s="33">
        <f>+(A17*J17)/1000</f>
        <v>3.5000000000000003E-2</v>
      </c>
      <c r="K18" s="33">
        <f>+(A17*K17)/1000</f>
        <v>0.01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0.25</v>
      </c>
      <c r="S18" s="33">
        <f>+(A17*S17)/1000</f>
        <v>0.06</v>
      </c>
      <c r="T18" s="33">
        <f>+(A17*T17)/1000</f>
        <v>5.0000000000000001E-3</v>
      </c>
      <c r="U18" s="33">
        <f>+(A17*U17)/1000</f>
        <v>0.06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3.0000000000000001E-3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0.125</v>
      </c>
      <c r="E19" s="34">
        <f t="shared" si="1"/>
        <v>10</v>
      </c>
      <c r="F19" s="34">
        <f t="shared" si="1"/>
        <v>0</v>
      </c>
      <c r="G19" s="34">
        <f t="shared" si="1"/>
        <v>20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8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100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</f>
        <v>0.125</v>
      </c>
      <c r="E20" s="36">
        <f>+(A19*E19)/1000</f>
        <v>0.01</v>
      </c>
      <c r="F20" s="36">
        <f>+(A19*F19)/1000</f>
        <v>0</v>
      </c>
      <c r="G20" s="36">
        <f>+(A19*G19)/1000</f>
        <v>0.02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8.0000000000000002E-3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0.1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2.8000000000000001E-2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>+D20+D18</f>
        <v>0.125</v>
      </c>
      <c r="E21" s="38">
        <f t="shared" ref="E21:X21" si="2">+E20+E18</f>
        <v>2.4E-2</v>
      </c>
      <c r="F21" s="38">
        <f t="shared" si="2"/>
        <v>1.4E-2</v>
      </c>
      <c r="G21" s="38">
        <f t="shared" si="2"/>
        <v>0.02</v>
      </c>
      <c r="H21" s="38">
        <f t="shared" si="2"/>
        <v>1.7999999999999999E-2</v>
      </c>
      <c r="I21" s="38">
        <f t="shared" si="2"/>
        <v>0.02</v>
      </c>
      <c r="J21" s="38">
        <f t="shared" si="2"/>
        <v>3.5000000000000003E-2</v>
      </c>
      <c r="K21" s="38">
        <f t="shared" si="2"/>
        <v>1.8000000000000002E-2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0.1</v>
      </c>
      <c r="R21" s="38">
        <f t="shared" si="2"/>
        <v>0.25</v>
      </c>
      <c r="S21" s="38">
        <f t="shared" si="2"/>
        <v>0.06</v>
      </c>
      <c r="T21" s="38">
        <f t="shared" si="2"/>
        <v>5.0000000000000001E-3</v>
      </c>
      <c r="U21" s="38">
        <f t="shared" si="2"/>
        <v>0.06</v>
      </c>
      <c r="V21" s="38">
        <f t="shared" si="2"/>
        <v>3.1E-2</v>
      </c>
      <c r="W21" s="39">
        <f t="shared" si="2"/>
        <v>5.0000000000000001E-3</v>
      </c>
      <c r="X21" s="39">
        <f t="shared" si="2"/>
        <v>3.0000000000000001E-3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49</v>
      </c>
      <c r="E22" s="40">
        <v>2487</v>
      </c>
      <c r="F22" s="40">
        <v>1550</v>
      </c>
      <c r="G22" s="40">
        <v>814</v>
      </c>
      <c r="H22" s="40">
        <v>296</v>
      </c>
      <c r="I22" s="40">
        <v>214</v>
      </c>
      <c r="J22" s="40">
        <v>437</v>
      </c>
      <c r="K22" s="40">
        <v>916</v>
      </c>
      <c r="L22" s="40">
        <v>167</v>
      </c>
      <c r="M22" s="40">
        <v>212</v>
      </c>
      <c r="N22" s="40">
        <v>105</v>
      </c>
      <c r="O22" s="40">
        <v>3194</v>
      </c>
      <c r="P22" s="40">
        <v>154</v>
      </c>
      <c r="Q22" s="40">
        <v>380</v>
      </c>
      <c r="R22" s="40">
        <v>108</v>
      </c>
      <c r="S22" s="40">
        <v>250</v>
      </c>
      <c r="T22" s="40">
        <v>194</v>
      </c>
      <c r="U22" s="40">
        <v>194</v>
      </c>
      <c r="V22" s="40">
        <v>218</v>
      </c>
      <c r="W22" s="41">
        <v>149</v>
      </c>
      <c r="X22" s="41">
        <v>330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W23" si="3">SUM(E18*E22)</f>
        <v>34.817999999999998</v>
      </c>
      <c r="F23" s="42">
        <f t="shared" si="3"/>
        <v>21.7</v>
      </c>
      <c r="G23" s="42">
        <f t="shared" si="3"/>
        <v>0</v>
      </c>
      <c r="H23" s="42">
        <f t="shared" si="3"/>
        <v>0</v>
      </c>
      <c r="I23" s="42">
        <f t="shared" si="3"/>
        <v>4.28</v>
      </c>
      <c r="J23" s="42">
        <f t="shared" si="3"/>
        <v>15.295000000000002</v>
      </c>
      <c r="K23" s="42">
        <f t="shared" si="3"/>
        <v>9.16</v>
      </c>
      <c r="L23" s="42">
        <f t="shared" si="3"/>
        <v>4.1749999999999998</v>
      </c>
      <c r="M23" s="42">
        <f t="shared" si="3"/>
        <v>1.06</v>
      </c>
      <c r="N23" s="42">
        <f t="shared" si="3"/>
        <v>4.2</v>
      </c>
      <c r="O23" s="42">
        <f t="shared" si="3"/>
        <v>127.76</v>
      </c>
      <c r="P23" s="42">
        <f t="shared" si="3"/>
        <v>3.85</v>
      </c>
      <c r="Q23" s="42">
        <f t="shared" si="3"/>
        <v>0</v>
      </c>
      <c r="R23" s="42">
        <f t="shared" si="3"/>
        <v>27</v>
      </c>
      <c r="S23" s="42">
        <f t="shared" si="3"/>
        <v>15</v>
      </c>
      <c r="T23" s="42">
        <f t="shared" si="3"/>
        <v>0.97</v>
      </c>
      <c r="U23" s="42">
        <f t="shared" si="3"/>
        <v>11.639999999999999</v>
      </c>
      <c r="V23" s="42">
        <f t="shared" si="3"/>
        <v>0.65400000000000003</v>
      </c>
      <c r="W23" s="42">
        <f t="shared" si="3"/>
        <v>0.745</v>
      </c>
      <c r="X23" s="42">
        <v>224</v>
      </c>
      <c r="Y23" s="43"/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6.125</v>
      </c>
      <c r="E24" s="42">
        <f t="shared" ref="E24:X24" si="4">SUM(E20*E22)</f>
        <v>24.87</v>
      </c>
      <c r="F24" s="42">
        <f t="shared" si="4"/>
        <v>0</v>
      </c>
      <c r="G24" s="42">
        <f t="shared" si="4"/>
        <v>16.28</v>
      </c>
      <c r="H24" s="42">
        <f t="shared" si="4"/>
        <v>5.3279999999999994</v>
      </c>
      <c r="I24" s="42">
        <f t="shared" si="4"/>
        <v>0</v>
      </c>
      <c r="J24" s="42">
        <f t="shared" si="4"/>
        <v>0</v>
      </c>
      <c r="K24" s="42">
        <f t="shared" si="4"/>
        <v>7.3280000000000003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38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6.1040000000000001</v>
      </c>
      <c r="W24" s="42">
        <f t="shared" si="4"/>
        <v>0</v>
      </c>
      <c r="X24" s="42">
        <f t="shared" si="4"/>
        <v>0</v>
      </c>
      <c r="Y24" s="43">
        <f>SUM(C24:X24)</f>
        <v>115.63500000000001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6.125</v>
      </c>
      <c r="E25" s="44">
        <f t="shared" si="5"/>
        <v>59.688000000000002</v>
      </c>
      <c r="F25" s="44">
        <f t="shared" si="5"/>
        <v>21.7</v>
      </c>
      <c r="G25" s="44">
        <f t="shared" si="5"/>
        <v>16.28</v>
      </c>
      <c r="H25" s="44">
        <f t="shared" si="5"/>
        <v>5.3279999999999994</v>
      </c>
      <c r="I25" s="44">
        <f t="shared" si="5"/>
        <v>4.28</v>
      </c>
      <c r="J25" s="44">
        <f t="shared" si="5"/>
        <v>15.295000000000002</v>
      </c>
      <c r="K25" s="44">
        <f t="shared" si="5"/>
        <v>16.488000000000003</v>
      </c>
      <c r="L25" s="44">
        <f t="shared" si="5"/>
        <v>4.1749999999999998</v>
      </c>
      <c r="M25" s="44">
        <f t="shared" si="5"/>
        <v>1.06</v>
      </c>
      <c r="N25" s="44">
        <f t="shared" si="5"/>
        <v>4.2</v>
      </c>
      <c r="O25" s="44">
        <f t="shared" si="5"/>
        <v>127.76</v>
      </c>
      <c r="P25" s="44">
        <f t="shared" si="5"/>
        <v>3.85</v>
      </c>
      <c r="Q25" s="44">
        <f t="shared" si="5"/>
        <v>38</v>
      </c>
      <c r="R25" s="44">
        <f t="shared" si="5"/>
        <v>27</v>
      </c>
      <c r="S25" s="44">
        <f t="shared" si="5"/>
        <v>15</v>
      </c>
      <c r="T25" s="44">
        <f t="shared" si="5"/>
        <v>0.97</v>
      </c>
      <c r="U25" s="44">
        <f t="shared" si="5"/>
        <v>11.639999999999999</v>
      </c>
      <c r="V25" s="44">
        <f t="shared" si="5"/>
        <v>6.758</v>
      </c>
      <c r="W25" s="45">
        <f t="shared" si="5"/>
        <v>0.745</v>
      </c>
      <c r="X25" s="45">
        <f t="shared" si="5"/>
        <v>0.99</v>
      </c>
      <c r="Y25" s="43">
        <f>SUM(C25:X25)</f>
        <v>422.13200000000006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4" workbookViewId="0">
      <selection activeCell="AB26" sqref="AB26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43700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5.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23</v>
      </c>
      <c r="G4" s="18" t="s">
        <v>115</v>
      </c>
      <c r="H4" s="18" t="s">
        <v>21</v>
      </c>
      <c r="I4" s="19" t="s">
        <v>41</v>
      </c>
      <c r="J4" s="18" t="s">
        <v>25</v>
      </c>
      <c r="K4" s="18" t="s">
        <v>28</v>
      </c>
      <c r="L4" s="18" t="s">
        <v>81</v>
      </c>
      <c r="M4" s="18" t="s">
        <v>138</v>
      </c>
      <c r="N4" s="19" t="s">
        <v>40</v>
      </c>
      <c r="O4" s="18" t="s">
        <v>48</v>
      </c>
      <c r="P4" s="18" t="s">
        <v>32</v>
      </c>
      <c r="Q4" s="18" t="s">
        <v>132</v>
      </c>
      <c r="R4" s="18" t="s">
        <v>27</v>
      </c>
      <c r="S4" s="18" t="s">
        <v>33</v>
      </c>
      <c r="T4" s="18" t="s">
        <v>73</v>
      </c>
      <c r="U4" s="19" t="s">
        <v>43</v>
      </c>
      <c r="V4" s="20" t="s">
        <v>75</v>
      </c>
      <c r="W4" s="17" t="s">
        <v>92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200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137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35</v>
      </c>
      <c r="S6" s="25"/>
      <c r="T6" s="25">
        <v>35</v>
      </c>
      <c r="U6" s="25"/>
      <c r="V6" s="26"/>
      <c r="W6" s="26"/>
      <c r="X6" s="26"/>
      <c r="Y6" s="15"/>
    </row>
    <row r="7" spans="1:25" x14ac:dyDescent="0.15">
      <c r="A7" s="66"/>
      <c r="B7" s="24" t="s">
        <v>22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>
        <v>30</v>
      </c>
      <c r="M9" s="22"/>
      <c r="N9" s="22"/>
      <c r="O9" s="22"/>
      <c r="P9" s="22"/>
      <c r="Q9" s="22"/>
      <c r="R9" s="22"/>
      <c r="S9" s="22"/>
      <c r="T9" s="22"/>
      <c r="U9" s="22"/>
      <c r="V9" s="23">
        <v>60</v>
      </c>
      <c r="W9" s="23"/>
      <c r="X9" s="23"/>
      <c r="Y9" s="15"/>
    </row>
    <row r="10" spans="1:25" x14ac:dyDescent="0.15">
      <c r="A10" s="66"/>
      <c r="B10" s="30" t="s">
        <v>113</v>
      </c>
      <c r="C10" s="25"/>
      <c r="D10" s="25"/>
      <c r="E10" s="25"/>
      <c r="F10" s="25"/>
      <c r="G10" s="25">
        <v>20</v>
      </c>
      <c r="H10" s="25">
        <v>8</v>
      </c>
      <c r="I10" s="25">
        <v>30</v>
      </c>
      <c r="J10" s="25">
        <v>10</v>
      </c>
      <c r="K10" s="25"/>
      <c r="L10" s="25">
        <v>5</v>
      </c>
      <c r="M10" s="25"/>
      <c r="N10" s="25">
        <v>20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>
        <v>3</v>
      </c>
      <c r="X10" s="26"/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>
        <v>20</v>
      </c>
      <c r="V13" s="23">
        <v>35</v>
      </c>
      <c r="W13" s="23">
        <v>5</v>
      </c>
      <c r="X13" s="23"/>
      <c r="Y13" s="15"/>
    </row>
    <row r="14" spans="1:25" x14ac:dyDescent="0.15">
      <c r="A14" s="66"/>
      <c r="B14" s="24" t="s">
        <v>62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5</v>
      </c>
      <c r="G17" s="31">
        <f t="shared" si="0"/>
        <v>20</v>
      </c>
      <c r="H17" s="31">
        <f t="shared" si="0"/>
        <v>8</v>
      </c>
      <c r="I17" s="31">
        <f t="shared" si="0"/>
        <v>30</v>
      </c>
      <c r="J17" s="31">
        <f t="shared" si="0"/>
        <v>10</v>
      </c>
      <c r="K17" s="31">
        <f t="shared" si="0"/>
        <v>0</v>
      </c>
      <c r="L17" s="31">
        <f t="shared" si="0"/>
        <v>35</v>
      </c>
      <c r="M17" s="31">
        <f t="shared" si="0"/>
        <v>0</v>
      </c>
      <c r="N17" s="31">
        <f t="shared" si="0"/>
        <v>20</v>
      </c>
      <c r="O17" s="31">
        <f t="shared" si="0"/>
        <v>5</v>
      </c>
      <c r="P17" s="31">
        <f t="shared" si="0"/>
        <v>70</v>
      </c>
      <c r="Q17" s="31">
        <f t="shared" si="0"/>
        <v>200</v>
      </c>
      <c r="R17" s="31">
        <f t="shared" si="0"/>
        <v>35</v>
      </c>
      <c r="S17" s="31">
        <f t="shared" si="0"/>
        <v>5</v>
      </c>
      <c r="T17" s="31">
        <f t="shared" si="0"/>
        <v>35</v>
      </c>
      <c r="U17" s="31">
        <f t="shared" si="0"/>
        <v>0</v>
      </c>
      <c r="V17" s="31">
        <f t="shared" si="0"/>
        <v>60</v>
      </c>
      <c r="W17" s="32">
        <f t="shared" si="0"/>
        <v>3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5.0000000000000001E-3</v>
      </c>
      <c r="G18" s="33">
        <f>+(A17*G17)/1000</f>
        <v>0.02</v>
      </c>
      <c r="H18" s="33">
        <f>+(A17*H17)/1000</f>
        <v>8.0000000000000002E-3</v>
      </c>
      <c r="I18" s="33">
        <f>+(A17*I17)/1000</f>
        <v>0.03</v>
      </c>
      <c r="J18" s="33">
        <f>+(A17*J17)/1000</f>
        <v>0.01</v>
      </c>
      <c r="K18" s="33">
        <f>+(A17*K17)/1000</f>
        <v>0</v>
      </c>
      <c r="L18" s="33">
        <f>+(A17*L17)/1000</f>
        <v>3.5000000000000003E-2</v>
      </c>
      <c r="M18" s="33">
        <f>+(A17*M17)</f>
        <v>0</v>
      </c>
      <c r="N18" s="33">
        <f>+(A17*N17)/1000</f>
        <v>0.02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0.2</v>
      </c>
      <c r="R18" s="33">
        <f>+(A17*R17)/1000</f>
        <v>3.5000000000000003E-2</v>
      </c>
      <c r="S18" s="33">
        <f>+(A17*S17)/1000</f>
        <v>5.0000000000000001E-3</v>
      </c>
      <c r="T18" s="33">
        <f>+(A17*T17)/1000</f>
        <v>3.5000000000000003E-2</v>
      </c>
      <c r="U18" s="33">
        <f>+(A17*U17)/1000</f>
        <v>0</v>
      </c>
      <c r="V18" s="33">
        <f>+(A17*V17)/1000</f>
        <v>0.06</v>
      </c>
      <c r="W18" s="33">
        <f>+(A17*W17)/1000</f>
        <v>3.0000000000000001E-3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35</v>
      </c>
      <c r="W19" s="35">
        <f t="shared" si="1"/>
        <v>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3.5000000000000003E-2</v>
      </c>
      <c r="W20" s="37">
        <f>+(A19*W19)/1000</f>
        <v>5.0000000000000001E-3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5.0000000000000001E-3</v>
      </c>
      <c r="G21" s="38">
        <f t="shared" si="2"/>
        <v>0.02</v>
      </c>
      <c r="H21" s="38">
        <f t="shared" si="2"/>
        <v>8.0000000000000002E-3</v>
      </c>
      <c r="I21" s="38">
        <f t="shared" si="2"/>
        <v>0.03</v>
      </c>
      <c r="J21" s="38">
        <f t="shared" si="2"/>
        <v>0.01</v>
      </c>
      <c r="K21" s="38">
        <f t="shared" si="2"/>
        <v>0</v>
      </c>
      <c r="L21" s="38">
        <f t="shared" si="2"/>
        <v>3.5000000000000003E-2</v>
      </c>
      <c r="M21" s="38">
        <f t="shared" si="2"/>
        <v>0</v>
      </c>
      <c r="N21" s="38">
        <f t="shared" si="2"/>
        <v>0.27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0.2</v>
      </c>
      <c r="R21" s="38">
        <f t="shared" si="2"/>
        <v>0.05</v>
      </c>
      <c r="S21" s="38">
        <f t="shared" si="2"/>
        <v>5.0000000000000001E-3</v>
      </c>
      <c r="T21" s="38">
        <f t="shared" si="2"/>
        <v>3.5000000000000003E-2</v>
      </c>
      <c r="U21" s="38">
        <f t="shared" si="2"/>
        <v>0.02</v>
      </c>
      <c r="V21" s="38">
        <f t="shared" si="2"/>
        <v>9.5000000000000001E-2</v>
      </c>
      <c r="W21" s="39">
        <f t="shared" si="2"/>
        <v>8.0000000000000002E-3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296</v>
      </c>
      <c r="G22" s="40">
        <v>437</v>
      </c>
      <c r="H22" s="40">
        <v>2487</v>
      </c>
      <c r="I22" s="40">
        <v>3194</v>
      </c>
      <c r="J22" s="40">
        <v>214</v>
      </c>
      <c r="K22" s="40">
        <v>380</v>
      </c>
      <c r="L22" s="40">
        <v>194</v>
      </c>
      <c r="M22" s="40">
        <v>49</v>
      </c>
      <c r="N22" s="40">
        <v>167</v>
      </c>
      <c r="O22" s="40">
        <v>212</v>
      </c>
      <c r="P22" s="40">
        <v>250</v>
      </c>
      <c r="Q22" s="40">
        <v>148</v>
      </c>
      <c r="R22" s="40">
        <v>916</v>
      </c>
      <c r="S22" s="40">
        <v>149</v>
      </c>
      <c r="T22" s="40">
        <v>1288</v>
      </c>
      <c r="U22" s="40">
        <v>105</v>
      </c>
      <c r="V22" s="40">
        <v>194</v>
      </c>
      <c r="W22" s="41">
        <v>224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X23" si="3">SUM(E18*E22)</f>
        <v>21.7</v>
      </c>
      <c r="F23" s="42">
        <f t="shared" si="3"/>
        <v>1.48</v>
      </c>
      <c r="G23" s="42">
        <f t="shared" si="3"/>
        <v>8.74</v>
      </c>
      <c r="H23" s="42">
        <f t="shared" si="3"/>
        <v>19.896000000000001</v>
      </c>
      <c r="I23" s="42">
        <f t="shared" si="3"/>
        <v>95.82</v>
      </c>
      <c r="J23" s="42">
        <f t="shared" si="3"/>
        <v>2.14</v>
      </c>
      <c r="K23" s="42">
        <f t="shared" si="3"/>
        <v>0</v>
      </c>
      <c r="L23" s="42">
        <f t="shared" si="3"/>
        <v>6.7900000000000009</v>
      </c>
      <c r="M23" s="42">
        <f t="shared" si="3"/>
        <v>0</v>
      </c>
      <c r="N23" s="42">
        <f t="shared" si="3"/>
        <v>3.34</v>
      </c>
      <c r="O23" s="42">
        <f t="shared" si="3"/>
        <v>1.06</v>
      </c>
      <c r="P23" s="42">
        <f t="shared" si="3"/>
        <v>17.5</v>
      </c>
      <c r="Q23" s="42">
        <f t="shared" si="3"/>
        <v>29.6</v>
      </c>
      <c r="R23" s="42">
        <f t="shared" si="3"/>
        <v>32.06</v>
      </c>
      <c r="S23" s="42">
        <f t="shared" si="3"/>
        <v>0.745</v>
      </c>
      <c r="T23" s="42">
        <f t="shared" si="3"/>
        <v>45.080000000000005</v>
      </c>
      <c r="U23" s="42">
        <f t="shared" si="3"/>
        <v>0</v>
      </c>
      <c r="V23" s="42">
        <f t="shared" si="3"/>
        <v>11.639999999999999</v>
      </c>
      <c r="W23" s="42">
        <f t="shared" si="3"/>
        <v>0.67200000000000004</v>
      </c>
      <c r="X23" s="42">
        <f t="shared" si="3"/>
        <v>0</v>
      </c>
      <c r="Y23" s="43">
        <f>SUM(C23:X23)</f>
        <v>321.46299999999997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9.42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13.74</v>
      </c>
      <c r="S24" s="42">
        <f t="shared" si="4"/>
        <v>0</v>
      </c>
      <c r="T24" s="42">
        <f t="shared" si="4"/>
        <v>0</v>
      </c>
      <c r="U24" s="42">
        <f t="shared" si="4"/>
        <v>2.1</v>
      </c>
      <c r="V24" s="42">
        <f t="shared" si="4"/>
        <v>6.7900000000000009</v>
      </c>
      <c r="W24" s="42">
        <f t="shared" si="4"/>
        <v>1.1200000000000001</v>
      </c>
      <c r="X24" s="42">
        <f t="shared" si="4"/>
        <v>0</v>
      </c>
      <c r="Y24" s="43">
        <f>SUM(C24:X24)</f>
        <v>86.52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21.7</v>
      </c>
      <c r="F25" s="44">
        <f t="shared" si="5"/>
        <v>1.48</v>
      </c>
      <c r="G25" s="44">
        <f t="shared" si="5"/>
        <v>8.74</v>
      </c>
      <c r="H25" s="44">
        <f t="shared" si="5"/>
        <v>19.896000000000001</v>
      </c>
      <c r="I25" s="44">
        <f t="shared" si="5"/>
        <v>95.82</v>
      </c>
      <c r="J25" s="44">
        <f t="shared" si="5"/>
        <v>2.14</v>
      </c>
      <c r="K25" s="44">
        <f t="shared" si="5"/>
        <v>0</v>
      </c>
      <c r="L25" s="44">
        <f t="shared" si="5"/>
        <v>6.7900000000000009</v>
      </c>
      <c r="M25" s="44">
        <f t="shared" si="5"/>
        <v>0</v>
      </c>
      <c r="N25" s="44">
        <f t="shared" si="5"/>
        <v>45.09</v>
      </c>
      <c r="O25" s="44">
        <f t="shared" si="5"/>
        <v>1.06</v>
      </c>
      <c r="P25" s="44">
        <f t="shared" si="5"/>
        <v>17.5</v>
      </c>
      <c r="Q25" s="44">
        <f t="shared" si="5"/>
        <v>29.6</v>
      </c>
      <c r="R25" s="44">
        <f t="shared" si="5"/>
        <v>45.800000000000004</v>
      </c>
      <c r="S25" s="44">
        <f t="shared" si="5"/>
        <v>0.745</v>
      </c>
      <c r="T25" s="44">
        <f t="shared" si="5"/>
        <v>45.080000000000005</v>
      </c>
      <c r="U25" s="44">
        <f t="shared" si="5"/>
        <v>2.1</v>
      </c>
      <c r="V25" s="44">
        <f t="shared" si="5"/>
        <v>18.43</v>
      </c>
      <c r="W25" s="45">
        <f t="shared" si="5"/>
        <v>1.792</v>
      </c>
      <c r="X25" s="45">
        <f t="shared" si="5"/>
        <v>0</v>
      </c>
      <c r="Y25" s="43">
        <f>SUM(C25:X25)</f>
        <v>407.983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B1:J1"/>
    <mergeCell ref="M1:Q1"/>
    <mergeCell ref="R1:V1"/>
    <mergeCell ref="P2:S2"/>
    <mergeCell ref="A3:B4"/>
    <mergeCell ref="C3:V3"/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C15" sqref="AC1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43703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45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98</v>
      </c>
      <c r="G4" s="18" t="s">
        <v>44</v>
      </c>
      <c r="H4" s="18" t="s">
        <v>25</v>
      </c>
      <c r="I4" s="19" t="s">
        <v>48</v>
      </c>
      <c r="J4" s="18" t="s">
        <v>24</v>
      </c>
      <c r="K4" s="18" t="s">
        <v>40</v>
      </c>
      <c r="L4" s="18" t="s">
        <v>28</v>
      </c>
      <c r="M4" s="18" t="s">
        <v>64</v>
      </c>
      <c r="N4" s="19" t="s">
        <v>127</v>
      </c>
      <c r="O4" s="18" t="s">
        <v>20</v>
      </c>
      <c r="P4" s="18" t="s">
        <v>81</v>
      </c>
      <c r="Q4" s="18" t="s">
        <v>75</v>
      </c>
      <c r="R4" s="18" t="s">
        <v>33</v>
      </c>
      <c r="S4" s="18" t="s">
        <v>144</v>
      </c>
      <c r="T4" s="18" t="s">
        <v>140</v>
      </c>
      <c r="U4" s="19"/>
      <c r="V4" s="20"/>
      <c r="W4" s="17"/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80</v>
      </c>
      <c r="T5" s="22">
        <v>70</v>
      </c>
      <c r="U5" s="22"/>
      <c r="V5" s="23"/>
      <c r="W5" s="23"/>
      <c r="X5" s="23"/>
      <c r="Y5" s="15"/>
    </row>
    <row r="6" spans="1:25" x14ac:dyDescent="0.15">
      <c r="A6" s="66"/>
      <c r="B6" s="24" t="s">
        <v>124</v>
      </c>
      <c r="C6" s="25"/>
      <c r="D6" s="25">
        <v>5</v>
      </c>
      <c r="E6" s="25"/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22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v>40</v>
      </c>
      <c r="Q9" s="22">
        <v>50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79</v>
      </c>
      <c r="C10" s="25"/>
      <c r="D10" s="25">
        <v>7</v>
      </c>
      <c r="E10" s="25"/>
      <c r="F10" s="25">
        <v>80</v>
      </c>
      <c r="G10" s="25"/>
      <c r="H10" s="25">
        <v>10</v>
      </c>
      <c r="I10" s="25">
        <v>5</v>
      </c>
      <c r="J10" s="25">
        <v>20</v>
      </c>
      <c r="K10" s="25">
        <v>20</v>
      </c>
      <c r="L10" s="25"/>
      <c r="M10" s="25"/>
      <c r="N10" s="25">
        <v>3</v>
      </c>
      <c r="O10" s="25"/>
      <c r="P10" s="25">
        <v>3</v>
      </c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19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10</v>
      </c>
      <c r="O13" s="22"/>
      <c r="P13" s="22">
        <v>20</v>
      </c>
      <c r="Q13" s="22">
        <v>30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125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126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>
        <v>50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96</v>
      </c>
      <c r="C16" s="28"/>
      <c r="D16" s="28"/>
      <c r="E16" s="28">
        <v>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80</v>
      </c>
      <c r="G17" s="31">
        <f t="shared" si="0"/>
        <v>1</v>
      </c>
      <c r="H17" s="31">
        <f t="shared" si="0"/>
        <v>10</v>
      </c>
      <c r="I17" s="31">
        <f t="shared" si="0"/>
        <v>5</v>
      </c>
      <c r="J17" s="31">
        <f t="shared" si="0"/>
        <v>20</v>
      </c>
      <c r="K17" s="31">
        <f t="shared" si="0"/>
        <v>20</v>
      </c>
      <c r="L17" s="31">
        <f t="shared" si="0"/>
        <v>0</v>
      </c>
      <c r="M17" s="31">
        <f t="shared" si="0"/>
        <v>0</v>
      </c>
      <c r="N17" s="31">
        <f t="shared" si="0"/>
        <v>3</v>
      </c>
      <c r="O17" s="31">
        <f t="shared" si="0"/>
        <v>0</v>
      </c>
      <c r="P17" s="31">
        <f t="shared" si="0"/>
        <v>43</v>
      </c>
      <c r="Q17" s="31">
        <f t="shared" si="0"/>
        <v>50</v>
      </c>
      <c r="R17" s="31">
        <f t="shared" si="0"/>
        <v>5</v>
      </c>
      <c r="S17" s="31">
        <f t="shared" si="0"/>
        <v>80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0.08</v>
      </c>
      <c r="G18" s="33">
        <f>+(A17*G17)</f>
        <v>1</v>
      </c>
      <c r="H18" s="33">
        <f>+(A17*H17)/1000</f>
        <v>0.01</v>
      </c>
      <c r="I18" s="33">
        <f>+(A17*I17)/1000</f>
        <v>5.0000000000000001E-3</v>
      </c>
      <c r="J18" s="33">
        <f>+(A17*J17)/1000</f>
        <v>0.02</v>
      </c>
      <c r="K18" s="33">
        <f>+(A17*K17)/1000</f>
        <v>0.02</v>
      </c>
      <c r="L18" s="33">
        <f>+(A17*L17)/1000</f>
        <v>0</v>
      </c>
      <c r="M18" s="33">
        <f>+(A17*M17)/1000</f>
        <v>0</v>
      </c>
      <c r="N18" s="33">
        <f>+(A17*N17)/1000</f>
        <v>3.0000000000000001E-3</v>
      </c>
      <c r="O18" s="33">
        <f>+(A17*O17)/1000</f>
        <v>0</v>
      </c>
      <c r="P18" s="33">
        <f>+(A17*P17)/1000</f>
        <v>4.2999999999999997E-2</v>
      </c>
      <c r="Q18" s="33">
        <f>+(A17*Q17)/1000</f>
        <v>0.05</v>
      </c>
      <c r="R18" s="33">
        <f>+(A17*R17)/1000</f>
        <v>5.0000000000000001E-3</v>
      </c>
      <c r="S18" s="33">
        <f>+(A17*S17)/1000</f>
        <v>0.08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50</v>
      </c>
      <c r="N19" s="34">
        <f>SUM(N13:N16)</f>
        <v>10</v>
      </c>
      <c r="O19" s="34">
        <f t="shared" si="1"/>
        <v>15</v>
      </c>
      <c r="P19" s="34">
        <f t="shared" si="1"/>
        <v>20</v>
      </c>
      <c r="Q19" s="34">
        <f t="shared" si="1"/>
        <v>30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0.05</v>
      </c>
      <c r="N20" s="36">
        <f>+(A19*N19)/1000</f>
        <v>0.01</v>
      </c>
      <c r="O20" s="36">
        <f>+(A19*O19)/1000</f>
        <v>1.4999999999999999E-2</v>
      </c>
      <c r="P20" s="36">
        <f>+(A19*P19)/1000</f>
        <v>0.02</v>
      </c>
      <c r="Q20" s="36">
        <f>+(A19*Q19)/1000</f>
        <v>0.03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0.08</v>
      </c>
      <c r="G21" s="38">
        <f t="shared" si="2"/>
        <v>1</v>
      </c>
      <c r="H21" s="38">
        <f t="shared" si="2"/>
        <v>0.01</v>
      </c>
      <c r="I21" s="38">
        <f t="shared" si="2"/>
        <v>5.0000000000000001E-3</v>
      </c>
      <c r="J21" s="38">
        <f t="shared" si="2"/>
        <v>0.02</v>
      </c>
      <c r="K21" s="38">
        <f t="shared" si="2"/>
        <v>0.02</v>
      </c>
      <c r="L21" s="38">
        <f t="shared" si="2"/>
        <v>0.05</v>
      </c>
      <c r="M21" s="38">
        <f t="shared" si="2"/>
        <v>0.05</v>
      </c>
      <c r="N21" s="38">
        <f t="shared" si="2"/>
        <v>1.3000000000000001E-2</v>
      </c>
      <c r="O21" s="38">
        <f t="shared" si="2"/>
        <v>1.4999999999999999E-2</v>
      </c>
      <c r="P21" s="38">
        <f t="shared" si="2"/>
        <v>6.3E-2</v>
      </c>
      <c r="Q21" s="38">
        <f t="shared" si="2"/>
        <v>0.08</v>
      </c>
      <c r="R21" s="38">
        <f t="shared" si="2"/>
        <v>5.0000000000000001E-3</v>
      </c>
      <c r="S21" s="38">
        <f t="shared" si="2"/>
        <v>0.08</v>
      </c>
      <c r="T21" s="38">
        <f t="shared" si="2"/>
        <v>7.0000000000000007E-2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1380</v>
      </c>
      <c r="G22" s="40">
        <v>49</v>
      </c>
      <c r="H22" s="40">
        <v>214</v>
      </c>
      <c r="I22" s="40">
        <v>212</v>
      </c>
      <c r="J22" s="40">
        <v>437</v>
      </c>
      <c r="K22" s="40">
        <v>167</v>
      </c>
      <c r="L22" s="40">
        <v>380</v>
      </c>
      <c r="M22" s="40">
        <v>320</v>
      </c>
      <c r="N22" s="40">
        <v>224</v>
      </c>
      <c r="O22" s="40">
        <v>628</v>
      </c>
      <c r="P22" s="40">
        <v>194</v>
      </c>
      <c r="Q22" s="40">
        <v>194</v>
      </c>
      <c r="R22" s="40">
        <v>149</v>
      </c>
      <c r="S22" s="40">
        <v>347</v>
      </c>
      <c r="T22" s="40">
        <v>274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29.844000000000001</v>
      </c>
      <c r="E23" s="42">
        <f t="shared" ref="E23:X23" si="3">SUM(E18*E22)</f>
        <v>10.85</v>
      </c>
      <c r="F23" s="42">
        <f t="shared" si="3"/>
        <v>110.4</v>
      </c>
      <c r="G23" s="42">
        <f t="shared" si="3"/>
        <v>49</v>
      </c>
      <c r="H23" s="42">
        <f t="shared" si="3"/>
        <v>2.14</v>
      </c>
      <c r="I23" s="42">
        <f t="shared" si="3"/>
        <v>1.06</v>
      </c>
      <c r="J23" s="42">
        <f t="shared" si="3"/>
        <v>8.74</v>
      </c>
      <c r="K23" s="42">
        <f t="shared" si="3"/>
        <v>3.34</v>
      </c>
      <c r="L23" s="42">
        <f t="shared" si="3"/>
        <v>0</v>
      </c>
      <c r="M23" s="42">
        <f t="shared" si="3"/>
        <v>0</v>
      </c>
      <c r="N23" s="42">
        <f t="shared" si="3"/>
        <v>0.67200000000000004</v>
      </c>
      <c r="O23" s="42">
        <f t="shared" si="3"/>
        <v>0</v>
      </c>
      <c r="P23" s="42">
        <f t="shared" si="3"/>
        <v>8.3419999999999987</v>
      </c>
      <c r="Q23" s="42">
        <f t="shared" si="3"/>
        <v>9.7000000000000011</v>
      </c>
      <c r="R23" s="42">
        <f t="shared" si="3"/>
        <v>0.745</v>
      </c>
      <c r="S23" s="42">
        <f t="shared" si="3"/>
        <v>27.76</v>
      </c>
      <c r="T23" s="42">
        <f t="shared" si="3"/>
        <v>19.180000000000003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304.97300000000001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19</v>
      </c>
      <c r="M24" s="42">
        <f t="shared" si="4"/>
        <v>16</v>
      </c>
      <c r="N24" s="42">
        <f t="shared" si="4"/>
        <v>2.2400000000000002</v>
      </c>
      <c r="O24" s="42">
        <f t="shared" si="4"/>
        <v>9.42</v>
      </c>
      <c r="P24" s="42">
        <f t="shared" si="4"/>
        <v>3.88</v>
      </c>
      <c r="Q24" s="42">
        <f t="shared" si="4"/>
        <v>5.8199999999999994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78.809999999999988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29.844000000000001</v>
      </c>
      <c r="E25" s="44">
        <f t="shared" si="5"/>
        <v>21.7</v>
      </c>
      <c r="F25" s="44">
        <f t="shared" si="5"/>
        <v>110.4</v>
      </c>
      <c r="G25" s="44">
        <f t="shared" si="5"/>
        <v>49</v>
      </c>
      <c r="H25" s="44">
        <f t="shared" si="5"/>
        <v>2.14</v>
      </c>
      <c r="I25" s="44">
        <f t="shared" si="5"/>
        <v>1.06</v>
      </c>
      <c r="J25" s="44">
        <f t="shared" si="5"/>
        <v>8.74</v>
      </c>
      <c r="K25" s="44">
        <f t="shared" si="5"/>
        <v>3.34</v>
      </c>
      <c r="L25" s="44">
        <f t="shared" si="5"/>
        <v>19</v>
      </c>
      <c r="M25" s="44">
        <f t="shared" si="5"/>
        <v>16</v>
      </c>
      <c r="N25" s="44">
        <f t="shared" si="5"/>
        <v>2.9120000000000004</v>
      </c>
      <c r="O25" s="44">
        <f t="shared" si="5"/>
        <v>9.42</v>
      </c>
      <c r="P25" s="44">
        <f t="shared" si="5"/>
        <v>12.222</v>
      </c>
      <c r="Q25" s="44">
        <f t="shared" si="5"/>
        <v>15.52</v>
      </c>
      <c r="R25" s="44">
        <f t="shared" si="5"/>
        <v>0.745</v>
      </c>
      <c r="S25" s="44">
        <f t="shared" si="5"/>
        <v>27.76</v>
      </c>
      <c r="T25" s="44">
        <f t="shared" si="5"/>
        <v>19.180000000000003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383.78299999999996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1:J1"/>
    <mergeCell ref="M1:Q1"/>
    <mergeCell ref="R1:V1"/>
    <mergeCell ref="P2:S2"/>
    <mergeCell ref="A3:B4"/>
    <mergeCell ref="C3:V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4" workbookViewId="0">
      <selection activeCell="Z15" sqref="Z1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43704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81</v>
      </c>
      <c r="G4" s="18" t="s">
        <v>30</v>
      </c>
      <c r="H4" s="18" t="s">
        <v>41</v>
      </c>
      <c r="I4" s="19" t="s">
        <v>21</v>
      </c>
      <c r="J4" s="18" t="s">
        <v>75</v>
      </c>
      <c r="K4" s="18" t="s">
        <v>42</v>
      </c>
      <c r="L4" s="18" t="s">
        <v>40</v>
      </c>
      <c r="M4" s="18" t="s">
        <v>48</v>
      </c>
      <c r="N4" s="19" t="s">
        <v>28</v>
      </c>
      <c r="O4" s="18" t="s">
        <v>25</v>
      </c>
      <c r="P4" s="18" t="s">
        <v>130</v>
      </c>
      <c r="Q4" s="18" t="s">
        <v>132</v>
      </c>
      <c r="R4" s="18" t="s">
        <v>33</v>
      </c>
      <c r="S4" s="18" t="s">
        <v>23</v>
      </c>
      <c r="T4" s="18" t="s">
        <v>87</v>
      </c>
      <c r="U4" s="19" t="s">
        <v>27</v>
      </c>
      <c r="V4" s="20" t="s">
        <v>31</v>
      </c>
      <c r="W4" s="17" t="s">
        <v>118</v>
      </c>
      <c r="X4" s="17" t="s">
        <v>140</v>
      </c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250</v>
      </c>
      <c r="Q5" s="22">
        <v>200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114</v>
      </c>
      <c r="C6" s="25"/>
      <c r="D6" s="25">
        <v>5</v>
      </c>
      <c r="E6" s="25"/>
      <c r="F6" s="25"/>
      <c r="G6" s="25">
        <f>1/10</f>
        <v>0.1</v>
      </c>
      <c r="H6" s="25"/>
      <c r="I6" s="25"/>
      <c r="J6" s="25"/>
      <c r="K6" s="25"/>
      <c r="L6" s="25"/>
      <c r="M6" s="25"/>
      <c r="N6" s="25">
        <v>25</v>
      </c>
      <c r="O6" s="25"/>
      <c r="P6" s="25"/>
      <c r="Q6" s="25"/>
      <c r="R6" s="25"/>
      <c r="S6" s="25">
        <v>18</v>
      </c>
      <c r="T6" s="25"/>
      <c r="U6" s="25"/>
      <c r="V6" s="26">
        <v>28</v>
      </c>
      <c r="W6" s="26"/>
      <c r="X6" s="26"/>
      <c r="Y6" s="15"/>
    </row>
    <row r="7" spans="1:25" x14ac:dyDescent="0.15">
      <c r="A7" s="66"/>
      <c r="B7" s="24" t="s">
        <v>150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20</v>
      </c>
      <c r="T7" s="25"/>
      <c r="U7" s="25"/>
      <c r="V7" s="26"/>
      <c r="W7" s="26"/>
      <c r="X7" s="26">
        <v>30</v>
      </c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38</v>
      </c>
      <c r="C9" s="22"/>
      <c r="D9" s="22"/>
      <c r="E9" s="22"/>
      <c r="F9" s="22">
        <v>40</v>
      </c>
      <c r="G9" s="22"/>
      <c r="H9" s="22"/>
      <c r="I9" s="22"/>
      <c r="J9" s="22">
        <v>50</v>
      </c>
      <c r="K9" s="22"/>
      <c r="L9" s="22"/>
      <c r="M9" s="22"/>
      <c r="N9" s="22"/>
      <c r="O9" s="22"/>
      <c r="P9" s="22"/>
      <c r="Q9" s="22"/>
      <c r="R9" s="22"/>
      <c r="S9" s="22"/>
      <c r="T9" s="22">
        <v>5</v>
      </c>
      <c r="U9" s="22"/>
      <c r="V9" s="23"/>
      <c r="W9" s="23"/>
      <c r="X9" s="23"/>
      <c r="Y9" s="15"/>
    </row>
    <row r="10" spans="1:25" x14ac:dyDescent="0.15">
      <c r="A10" s="66"/>
      <c r="B10" s="30" t="s">
        <v>129</v>
      </c>
      <c r="C10" s="25"/>
      <c r="D10" s="25">
        <v>15</v>
      </c>
      <c r="E10" s="25"/>
      <c r="F10" s="25"/>
      <c r="G10" s="25"/>
      <c r="H10" s="25">
        <v>30</v>
      </c>
      <c r="I10" s="25"/>
      <c r="J10" s="25"/>
      <c r="K10" s="25">
        <v>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27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20</v>
      </c>
      <c r="O11" s="25"/>
      <c r="P11" s="25"/>
      <c r="Q11" s="25"/>
      <c r="R11" s="25"/>
      <c r="S11" s="25"/>
      <c r="T11" s="25"/>
      <c r="U11" s="25">
        <v>20</v>
      </c>
      <c r="V11" s="26"/>
      <c r="W11" s="26"/>
      <c r="X11" s="26"/>
      <c r="Y11" s="15"/>
    </row>
    <row r="12" spans="1:25" ht="11.25" thickBot="1" x14ac:dyDescent="0.2">
      <c r="A12" s="67"/>
      <c r="B12" s="27" t="s">
        <v>39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90</v>
      </c>
      <c r="C13" s="22"/>
      <c r="D13" s="22"/>
      <c r="E13" s="22"/>
      <c r="F13" s="22"/>
      <c r="G13" s="22"/>
      <c r="H13" s="22"/>
      <c r="I13" s="22"/>
      <c r="J13" s="22">
        <v>40</v>
      </c>
      <c r="K13" s="22"/>
      <c r="L13" s="22"/>
      <c r="M13" s="22"/>
      <c r="N13" s="22"/>
      <c r="O13" s="22"/>
      <c r="P13" s="22"/>
      <c r="Q13" s="22"/>
      <c r="R13" s="22"/>
      <c r="S13" s="22"/>
      <c r="T13" s="22">
        <v>40</v>
      </c>
      <c r="U13" s="22"/>
      <c r="V13" s="23"/>
      <c r="W13" s="23"/>
      <c r="X13" s="23"/>
      <c r="Y13" s="15"/>
    </row>
    <row r="14" spans="1:25" x14ac:dyDescent="0.15">
      <c r="A14" s="66"/>
      <c r="B14" s="24" t="s">
        <v>117</v>
      </c>
      <c r="C14" s="25"/>
      <c r="D14" s="25"/>
      <c r="E14" s="25"/>
      <c r="F14" s="25">
        <v>10</v>
      </c>
      <c r="G14" s="25"/>
      <c r="H14" s="25"/>
      <c r="I14" s="25">
        <v>8</v>
      </c>
      <c r="J14" s="25"/>
      <c r="K14" s="25"/>
      <c r="L14" s="25">
        <v>100</v>
      </c>
      <c r="M14" s="25">
        <v>5</v>
      </c>
      <c r="N14" s="25"/>
      <c r="O14" s="25">
        <v>10</v>
      </c>
      <c r="P14" s="25"/>
      <c r="Q14" s="25"/>
      <c r="R14" s="25"/>
      <c r="S14" s="25"/>
      <c r="T14" s="25">
        <v>5</v>
      </c>
      <c r="U14" s="25"/>
      <c r="V14" s="26">
        <v>3</v>
      </c>
      <c r="W14" s="26">
        <v>80</v>
      </c>
      <c r="X14" s="26"/>
      <c r="Y14" s="15"/>
    </row>
    <row r="15" spans="1:25" x14ac:dyDescent="0.15">
      <c r="A15" s="66"/>
      <c r="B15" s="24" t="s">
        <v>22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40</v>
      </c>
      <c r="G17" s="31">
        <f t="shared" si="0"/>
        <v>0.1</v>
      </c>
      <c r="H17" s="31">
        <f t="shared" si="0"/>
        <v>30</v>
      </c>
      <c r="I17" s="31">
        <f t="shared" si="0"/>
        <v>0</v>
      </c>
      <c r="J17" s="31">
        <f t="shared" si="0"/>
        <v>50</v>
      </c>
      <c r="K17" s="31">
        <f t="shared" si="0"/>
        <v>50</v>
      </c>
      <c r="L17" s="31">
        <f t="shared" si="0"/>
        <v>0</v>
      </c>
      <c r="M17" s="31">
        <f t="shared" si="0"/>
        <v>0</v>
      </c>
      <c r="N17" s="31">
        <f t="shared" si="0"/>
        <v>45</v>
      </c>
      <c r="O17" s="31">
        <f t="shared" si="0"/>
        <v>0</v>
      </c>
      <c r="P17" s="31">
        <f t="shared" si="0"/>
        <v>250</v>
      </c>
      <c r="Q17" s="31">
        <f t="shared" si="0"/>
        <v>200</v>
      </c>
      <c r="R17" s="31">
        <f t="shared" si="0"/>
        <v>5</v>
      </c>
      <c r="S17" s="31">
        <f t="shared" si="0"/>
        <v>38</v>
      </c>
      <c r="T17" s="31">
        <f t="shared" si="0"/>
        <v>5</v>
      </c>
      <c r="U17" s="31">
        <f t="shared" si="0"/>
        <v>20</v>
      </c>
      <c r="V17" s="31">
        <f t="shared" si="0"/>
        <v>28</v>
      </c>
      <c r="W17" s="32">
        <f t="shared" si="0"/>
        <v>0</v>
      </c>
      <c r="X17" s="32">
        <f t="shared" si="0"/>
        <v>30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0.04</v>
      </c>
      <c r="G18" s="33">
        <f>+(A17*G17)</f>
        <v>0.1</v>
      </c>
      <c r="H18" s="33">
        <f>+(A17*H17)/1000</f>
        <v>0.03</v>
      </c>
      <c r="I18" s="33">
        <f>+(A17*I17)/1000</f>
        <v>0</v>
      </c>
      <c r="J18" s="33">
        <f>+(A17*J17)/1000</f>
        <v>0.05</v>
      </c>
      <c r="K18" s="33">
        <f>+(A17*K17)/1000</f>
        <v>0.05</v>
      </c>
      <c r="L18" s="33">
        <f>+(A17*L17)/1000</f>
        <v>0</v>
      </c>
      <c r="M18" s="33">
        <f>+(A17*M17)/1000</f>
        <v>0</v>
      </c>
      <c r="N18" s="33">
        <f>+(A17*N17)/1000</f>
        <v>4.4999999999999998E-2</v>
      </c>
      <c r="O18" s="33">
        <f>+(A17*O17)/1000</f>
        <v>0</v>
      </c>
      <c r="P18" s="33">
        <f>+(A17*P17)/1000</f>
        <v>0.25</v>
      </c>
      <c r="Q18" s="33">
        <f>+(A17*Q17)/1000</f>
        <v>0.2</v>
      </c>
      <c r="R18" s="33">
        <f>+(A17*R17)/1000</f>
        <v>5.0000000000000001E-3</v>
      </c>
      <c r="S18" s="33">
        <f>+(A17*S17)/1000</f>
        <v>3.7999999999999999E-2</v>
      </c>
      <c r="T18" s="33">
        <f>+(A17*T17)/1000</f>
        <v>5.0000000000000001E-3</v>
      </c>
      <c r="U18" s="33">
        <f>+(A17*U17)/1000</f>
        <v>0.02</v>
      </c>
      <c r="V18" s="33">
        <f>+(A17*V17)/1000</f>
        <v>2.8000000000000001E-2</v>
      </c>
      <c r="W18" s="33">
        <f>+(A17*W17)/1000</f>
        <v>0</v>
      </c>
      <c r="X18" s="33">
        <f>+(A17*X17)/1000</f>
        <v>0.03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10</v>
      </c>
      <c r="G19" s="34">
        <f t="shared" si="1"/>
        <v>0</v>
      </c>
      <c r="H19" s="34">
        <f t="shared" si="1"/>
        <v>0</v>
      </c>
      <c r="I19" s="34">
        <f t="shared" si="1"/>
        <v>8</v>
      </c>
      <c r="J19" s="34">
        <f t="shared" si="1"/>
        <v>40</v>
      </c>
      <c r="K19" s="34">
        <f t="shared" si="1"/>
        <v>0</v>
      </c>
      <c r="L19" s="34">
        <f t="shared" si="1"/>
        <v>100</v>
      </c>
      <c r="M19" s="34">
        <f t="shared" si="1"/>
        <v>5</v>
      </c>
      <c r="N19" s="34">
        <f>SUM(N13:N16)</f>
        <v>0</v>
      </c>
      <c r="O19" s="34">
        <f t="shared" si="1"/>
        <v>10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45</v>
      </c>
      <c r="U19" s="34">
        <f t="shared" si="1"/>
        <v>0</v>
      </c>
      <c r="V19" s="34">
        <f t="shared" si="1"/>
        <v>3</v>
      </c>
      <c r="W19" s="35">
        <f t="shared" si="1"/>
        <v>80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0.01</v>
      </c>
      <c r="G20" s="36">
        <f>+(A19*G19)/1000</f>
        <v>0</v>
      </c>
      <c r="H20" s="36">
        <f>+(A19*H19)/1000</f>
        <v>0</v>
      </c>
      <c r="I20" s="36">
        <f>+(A19*I19)/1000</f>
        <v>8.0000000000000002E-3</v>
      </c>
      <c r="J20" s="36">
        <f>+(A19*J19)/1000</f>
        <v>0.04</v>
      </c>
      <c r="K20" s="36">
        <f>+(A19*K19)/1000</f>
        <v>0</v>
      </c>
      <c r="L20" s="36">
        <f>+(A19*L19)/1000</f>
        <v>0.1</v>
      </c>
      <c r="M20" s="36">
        <f>+(A19*M19)/1000</f>
        <v>5.0000000000000001E-3</v>
      </c>
      <c r="N20" s="36">
        <f>+(A19*N19)/1000</f>
        <v>0</v>
      </c>
      <c r="O20" s="36">
        <f>+(A19*O19)/1000</f>
        <v>0.01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4.4999999999999998E-2</v>
      </c>
      <c r="U20" s="36">
        <f>+(A19*U19)/1000</f>
        <v>0</v>
      </c>
      <c r="V20" s="36">
        <f>+(A19*V19)/1000</f>
        <v>3.0000000000000001E-3</v>
      </c>
      <c r="W20" s="37">
        <f>+(A19*W19)/1000</f>
        <v>0.08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0.05</v>
      </c>
      <c r="G21" s="38">
        <f t="shared" si="2"/>
        <v>0.1</v>
      </c>
      <c r="H21" s="38">
        <f t="shared" si="2"/>
        <v>0.03</v>
      </c>
      <c r="I21" s="38">
        <f t="shared" si="2"/>
        <v>8.0000000000000002E-3</v>
      </c>
      <c r="J21" s="38">
        <f t="shared" si="2"/>
        <v>0.09</v>
      </c>
      <c r="K21" s="38">
        <f t="shared" si="2"/>
        <v>0.05</v>
      </c>
      <c r="L21" s="38">
        <f t="shared" si="2"/>
        <v>0.1</v>
      </c>
      <c r="M21" s="38">
        <f t="shared" si="2"/>
        <v>5.0000000000000001E-3</v>
      </c>
      <c r="N21" s="38">
        <f t="shared" si="2"/>
        <v>4.4999999999999998E-2</v>
      </c>
      <c r="O21" s="38">
        <f t="shared" si="2"/>
        <v>0.01</v>
      </c>
      <c r="P21" s="38">
        <f t="shared" si="2"/>
        <v>0.25</v>
      </c>
      <c r="Q21" s="38">
        <f t="shared" si="2"/>
        <v>0.2</v>
      </c>
      <c r="R21" s="38">
        <f t="shared" si="2"/>
        <v>5.0000000000000001E-3</v>
      </c>
      <c r="S21" s="38">
        <f t="shared" si="2"/>
        <v>3.7999999999999999E-2</v>
      </c>
      <c r="T21" s="38">
        <f t="shared" si="2"/>
        <v>4.9999999999999996E-2</v>
      </c>
      <c r="U21" s="38">
        <f t="shared" si="2"/>
        <v>0.02</v>
      </c>
      <c r="V21" s="38">
        <f t="shared" si="2"/>
        <v>3.1E-2</v>
      </c>
      <c r="W21" s="39">
        <f t="shared" si="2"/>
        <v>0.08</v>
      </c>
      <c r="X21" s="39">
        <f t="shared" si="2"/>
        <v>0.03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194</v>
      </c>
      <c r="G22" s="40">
        <v>49</v>
      </c>
      <c r="H22" s="40">
        <v>3194</v>
      </c>
      <c r="I22" s="40">
        <v>2487</v>
      </c>
      <c r="J22" s="40">
        <v>194</v>
      </c>
      <c r="K22" s="40">
        <v>390</v>
      </c>
      <c r="L22" s="40">
        <v>167</v>
      </c>
      <c r="M22" s="40">
        <v>212</v>
      </c>
      <c r="N22" s="40">
        <v>380</v>
      </c>
      <c r="O22" s="40">
        <v>214</v>
      </c>
      <c r="P22" s="40">
        <v>108</v>
      </c>
      <c r="Q22" s="40">
        <v>148</v>
      </c>
      <c r="R22" s="40">
        <v>149</v>
      </c>
      <c r="S22" s="40">
        <v>320</v>
      </c>
      <c r="T22" s="40">
        <v>224</v>
      </c>
      <c r="U22" s="40">
        <v>916</v>
      </c>
      <c r="V22" s="40">
        <v>218</v>
      </c>
      <c r="W22" s="41">
        <v>148</v>
      </c>
      <c r="X22" s="41">
        <v>274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12.56</v>
      </c>
      <c r="E23" s="42">
        <f t="shared" ref="E23:X23" si="3">SUM(E18*E22)</f>
        <v>10.85</v>
      </c>
      <c r="F23" s="42">
        <f t="shared" si="3"/>
        <v>7.76</v>
      </c>
      <c r="G23" s="42">
        <f t="shared" si="3"/>
        <v>4.9000000000000004</v>
      </c>
      <c r="H23" s="42">
        <f t="shared" si="3"/>
        <v>95.82</v>
      </c>
      <c r="I23" s="42">
        <f t="shared" si="3"/>
        <v>0</v>
      </c>
      <c r="J23" s="42">
        <f t="shared" si="3"/>
        <v>9.7000000000000011</v>
      </c>
      <c r="K23" s="42">
        <f t="shared" si="3"/>
        <v>19.5</v>
      </c>
      <c r="L23" s="42">
        <f t="shared" si="3"/>
        <v>0</v>
      </c>
      <c r="M23" s="42">
        <f t="shared" si="3"/>
        <v>0</v>
      </c>
      <c r="N23" s="42">
        <f t="shared" si="3"/>
        <v>17.099999999999998</v>
      </c>
      <c r="O23" s="42">
        <f t="shared" si="3"/>
        <v>0</v>
      </c>
      <c r="P23" s="42">
        <f t="shared" si="3"/>
        <v>27</v>
      </c>
      <c r="Q23" s="42">
        <f t="shared" si="3"/>
        <v>29.6</v>
      </c>
      <c r="R23" s="42">
        <f t="shared" si="3"/>
        <v>0.745</v>
      </c>
      <c r="S23" s="42">
        <f t="shared" si="3"/>
        <v>12.16</v>
      </c>
      <c r="T23" s="42">
        <f t="shared" si="3"/>
        <v>1.1200000000000001</v>
      </c>
      <c r="U23" s="42">
        <f t="shared" si="3"/>
        <v>18.32</v>
      </c>
      <c r="V23" s="42">
        <f t="shared" si="3"/>
        <v>6.1040000000000001</v>
      </c>
      <c r="W23" s="42">
        <f t="shared" si="3"/>
        <v>0</v>
      </c>
      <c r="X23" s="42">
        <f t="shared" si="3"/>
        <v>8.2199999999999989</v>
      </c>
      <c r="Y23" s="43">
        <f>SUM(C23:X23)</f>
        <v>304.65899999999999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1.94</v>
      </c>
      <c r="G24" s="42">
        <f t="shared" si="4"/>
        <v>0</v>
      </c>
      <c r="H24" s="42">
        <f t="shared" si="4"/>
        <v>0</v>
      </c>
      <c r="I24" s="42">
        <f t="shared" si="4"/>
        <v>19.896000000000001</v>
      </c>
      <c r="J24" s="42">
        <f t="shared" si="4"/>
        <v>7.76</v>
      </c>
      <c r="K24" s="42">
        <f t="shared" si="4"/>
        <v>0</v>
      </c>
      <c r="L24" s="42">
        <f t="shared" si="4"/>
        <v>16.7</v>
      </c>
      <c r="M24" s="42">
        <f t="shared" si="4"/>
        <v>1.06</v>
      </c>
      <c r="N24" s="42">
        <f t="shared" si="4"/>
        <v>0</v>
      </c>
      <c r="O24" s="42">
        <f t="shared" si="4"/>
        <v>2.14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10.08</v>
      </c>
      <c r="U24" s="42">
        <f t="shared" si="4"/>
        <v>0</v>
      </c>
      <c r="V24" s="42">
        <f t="shared" si="4"/>
        <v>0.65400000000000003</v>
      </c>
      <c r="W24" s="42">
        <f t="shared" si="4"/>
        <v>11.84</v>
      </c>
      <c r="X24" s="42">
        <f t="shared" si="4"/>
        <v>0</v>
      </c>
      <c r="Y24" s="43">
        <f>SUM(C24:X24)</f>
        <v>94.52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12.56</v>
      </c>
      <c r="E25" s="44">
        <f t="shared" si="5"/>
        <v>21.7</v>
      </c>
      <c r="F25" s="44">
        <f t="shared" si="5"/>
        <v>9.7000000000000011</v>
      </c>
      <c r="G25" s="44">
        <f t="shared" si="5"/>
        <v>4.9000000000000004</v>
      </c>
      <c r="H25" s="44">
        <f t="shared" si="5"/>
        <v>95.82</v>
      </c>
      <c r="I25" s="44">
        <f t="shared" si="5"/>
        <v>19.896000000000001</v>
      </c>
      <c r="J25" s="44">
        <f t="shared" si="5"/>
        <v>17.46</v>
      </c>
      <c r="K25" s="44">
        <f t="shared" si="5"/>
        <v>19.5</v>
      </c>
      <c r="L25" s="44">
        <f t="shared" si="5"/>
        <v>16.7</v>
      </c>
      <c r="M25" s="44">
        <f t="shared" si="5"/>
        <v>1.06</v>
      </c>
      <c r="N25" s="44">
        <f t="shared" si="5"/>
        <v>17.099999999999998</v>
      </c>
      <c r="O25" s="44">
        <f t="shared" si="5"/>
        <v>2.14</v>
      </c>
      <c r="P25" s="44">
        <f t="shared" si="5"/>
        <v>27</v>
      </c>
      <c r="Q25" s="44">
        <f t="shared" si="5"/>
        <v>29.6</v>
      </c>
      <c r="R25" s="44">
        <f t="shared" si="5"/>
        <v>0.745</v>
      </c>
      <c r="S25" s="44">
        <f t="shared" si="5"/>
        <v>12.16</v>
      </c>
      <c r="T25" s="44">
        <f t="shared" si="5"/>
        <v>11.2</v>
      </c>
      <c r="U25" s="44">
        <f t="shared" si="5"/>
        <v>18.32</v>
      </c>
      <c r="V25" s="44">
        <f t="shared" si="5"/>
        <v>6.758</v>
      </c>
      <c r="W25" s="45">
        <f t="shared" si="5"/>
        <v>11.84</v>
      </c>
      <c r="X25" s="45">
        <f t="shared" si="5"/>
        <v>8.2199999999999989</v>
      </c>
      <c r="Y25" s="43">
        <f>SUM(C25:X25)</f>
        <v>399.17899999999997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  <row r="31" spans="1: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</row>
    <row r="32" spans="1:25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7"/>
    </row>
    <row r="33" spans="1:19" x14ac:dyDescent="0.15">
      <c r="A33" s="52" t="s">
        <v>12</v>
      </c>
      <c r="B33" s="52"/>
      <c r="C33" s="50"/>
      <c r="H33" s="52" t="s">
        <v>13</v>
      </c>
      <c r="I33" s="52"/>
      <c r="J33" s="52"/>
      <c r="K33" s="52"/>
      <c r="P33" s="52" t="s">
        <v>14</v>
      </c>
      <c r="Q33" s="52"/>
      <c r="R33" s="52"/>
      <c r="S33" s="52"/>
    </row>
  </sheetData>
  <mergeCells count="18">
    <mergeCell ref="A28:B28"/>
    <mergeCell ref="H28:K28"/>
    <mergeCell ref="P28:S28"/>
    <mergeCell ref="A33:B33"/>
    <mergeCell ref="H33:K33"/>
    <mergeCell ref="P33:S33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workbookViewId="0">
      <selection activeCell="I13" sqref="I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43705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30</v>
      </c>
      <c r="G4" s="18" t="s">
        <v>20</v>
      </c>
      <c r="H4" s="18" t="s">
        <v>23</v>
      </c>
      <c r="I4" s="19" t="s">
        <v>28</v>
      </c>
      <c r="J4" s="18" t="s">
        <v>81</v>
      </c>
      <c r="K4" s="18" t="s">
        <v>41</v>
      </c>
      <c r="L4" s="18" t="s">
        <v>75</v>
      </c>
      <c r="M4" s="18" t="s">
        <v>73</v>
      </c>
      <c r="N4" s="19" t="s">
        <v>34</v>
      </c>
      <c r="O4" s="18" t="s">
        <v>31</v>
      </c>
      <c r="P4" s="18" t="s">
        <v>40</v>
      </c>
      <c r="Q4" s="18" t="s">
        <v>33</v>
      </c>
      <c r="R4" s="18" t="s">
        <v>48</v>
      </c>
      <c r="S4" s="18" t="s">
        <v>143</v>
      </c>
      <c r="T4" s="18" t="s">
        <v>87</v>
      </c>
      <c r="U4" s="19" t="s">
        <v>34</v>
      </c>
      <c r="V4" s="20" t="s">
        <v>132</v>
      </c>
      <c r="W4" s="17" t="s">
        <v>27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>
        <v>200</v>
      </c>
      <c r="W5" s="23"/>
      <c r="X5" s="23"/>
      <c r="Y5" s="15"/>
    </row>
    <row r="6" spans="1:25" x14ac:dyDescent="0.15">
      <c r="A6" s="66"/>
      <c r="B6" s="24" t="s">
        <v>103</v>
      </c>
      <c r="C6" s="25"/>
      <c r="D6" s="25"/>
      <c r="E6" s="25"/>
      <c r="F6" s="25"/>
      <c r="G6" s="25"/>
      <c r="H6" s="25">
        <v>5</v>
      </c>
      <c r="I6" s="25"/>
      <c r="J6" s="25"/>
      <c r="K6" s="25"/>
      <c r="L6" s="25"/>
      <c r="M6" s="25">
        <v>30</v>
      </c>
      <c r="N6" s="25"/>
      <c r="O6" s="25"/>
      <c r="P6" s="25"/>
      <c r="Q6" s="25"/>
      <c r="R6" s="25"/>
      <c r="S6" s="25"/>
      <c r="T6" s="25"/>
      <c r="U6" s="25"/>
      <c r="V6" s="26"/>
      <c r="W6" s="26">
        <v>30</v>
      </c>
      <c r="X6" s="26"/>
      <c r="Y6" s="15"/>
    </row>
    <row r="7" spans="1:25" x14ac:dyDescent="0.15">
      <c r="A7" s="66"/>
      <c r="B7" s="24" t="s">
        <v>109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25</v>
      </c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38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>
        <v>10</v>
      </c>
      <c r="M9" s="22"/>
      <c r="N9" s="22"/>
      <c r="O9" s="22"/>
      <c r="P9" s="22"/>
      <c r="Q9" s="22"/>
      <c r="R9" s="22"/>
      <c r="S9" s="22"/>
      <c r="T9" s="22">
        <v>20</v>
      </c>
      <c r="U9" s="22"/>
      <c r="V9" s="23"/>
      <c r="W9" s="23"/>
      <c r="X9" s="23"/>
      <c r="Y9" s="15"/>
    </row>
    <row r="10" spans="1:25" x14ac:dyDescent="0.15">
      <c r="A10" s="66"/>
      <c r="B10" s="30" t="s">
        <v>63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146</v>
      </c>
      <c r="C11" s="25"/>
      <c r="D11" s="25"/>
      <c r="E11" s="25"/>
      <c r="F11" s="25"/>
      <c r="G11" s="25">
        <v>10</v>
      </c>
      <c r="H11" s="25"/>
      <c r="I11" s="25"/>
      <c r="J11" s="25"/>
      <c r="K11" s="25">
        <v>35</v>
      </c>
      <c r="L11" s="25"/>
      <c r="M11" s="25"/>
      <c r="N11" s="25"/>
      <c r="O11" s="25"/>
      <c r="P11" s="25"/>
      <c r="Q11" s="25">
        <v>5</v>
      </c>
      <c r="R11" s="25">
        <v>5</v>
      </c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19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/>
      <c r="B13" s="21" t="s">
        <v>110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>
        <v>10</v>
      </c>
      <c r="X13" s="23"/>
      <c r="Y13" s="15"/>
    </row>
    <row r="14" spans="1:25" x14ac:dyDescent="0.15">
      <c r="A14" s="66"/>
      <c r="B14" s="24" t="s">
        <v>71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/>
      <c r="M14" s="25"/>
      <c r="N14" s="25"/>
      <c r="O14" s="25">
        <v>28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120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>
        <v>50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39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0</v>
      </c>
      <c r="G17" s="31">
        <f t="shared" si="0"/>
        <v>10</v>
      </c>
      <c r="H17" s="31">
        <f t="shared" si="0"/>
        <v>25</v>
      </c>
      <c r="I17" s="31">
        <f t="shared" si="0"/>
        <v>0</v>
      </c>
      <c r="J17" s="31">
        <f t="shared" si="0"/>
        <v>40</v>
      </c>
      <c r="K17" s="31">
        <f t="shared" si="0"/>
        <v>35</v>
      </c>
      <c r="L17" s="31">
        <f t="shared" si="0"/>
        <v>10</v>
      </c>
      <c r="M17" s="31">
        <f t="shared" si="0"/>
        <v>30</v>
      </c>
      <c r="N17" s="31">
        <f t="shared" si="0"/>
        <v>0</v>
      </c>
      <c r="O17" s="31">
        <f t="shared" si="0"/>
        <v>0</v>
      </c>
      <c r="P17" s="31">
        <f t="shared" si="0"/>
        <v>230</v>
      </c>
      <c r="Q17" s="31">
        <f t="shared" si="0"/>
        <v>5</v>
      </c>
      <c r="R17" s="31">
        <f t="shared" si="0"/>
        <v>5</v>
      </c>
      <c r="S17" s="31">
        <f t="shared" si="0"/>
        <v>95</v>
      </c>
      <c r="T17" s="31">
        <f t="shared" si="0"/>
        <v>20</v>
      </c>
      <c r="U17" s="31">
        <f t="shared" si="0"/>
        <v>0</v>
      </c>
      <c r="V17" s="31">
        <f t="shared" si="0"/>
        <v>200</v>
      </c>
      <c r="W17" s="32">
        <f t="shared" si="0"/>
        <v>30</v>
      </c>
      <c r="X17" s="32">
        <f t="shared" si="0"/>
        <v>0</v>
      </c>
      <c r="Y17" s="15"/>
    </row>
    <row r="18" spans="1:28" x14ac:dyDescent="0.15">
      <c r="A18" s="3"/>
      <c r="B18" s="4" t="s">
        <v>16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0</v>
      </c>
      <c r="G18" s="33">
        <f>+(A17*G17)/1000</f>
        <v>0.01</v>
      </c>
      <c r="H18" s="33">
        <f>+(A17*H17)/1000</f>
        <v>2.5000000000000001E-2</v>
      </c>
      <c r="I18" s="33">
        <f>+(A17*I17)/1000</f>
        <v>0</v>
      </c>
      <c r="J18" s="33">
        <f>+(A17*J17)/1000</f>
        <v>0.04</v>
      </c>
      <c r="K18" s="33">
        <f>+(A17*K17)/1000</f>
        <v>3.5000000000000003E-2</v>
      </c>
      <c r="L18" s="33">
        <f>+(A17*L17)/1000</f>
        <v>0.01</v>
      </c>
      <c r="M18" s="33">
        <f>+(A17*M17)/1000</f>
        <v>0.03</v>
      </c>
      <c r="N18" s="33">
        <f>+(A17*N17)/1000</f>
        <v>0</v>
      </c>
      <c r="O18" s="33">
        <f>+(A17*O17)/1000</f>
        <v>0</v>
      </c>
      <c r="P18" s="33">
        <f>+(A17*P17)/1000</f>
        <v>0.23</v>
      </c>
      <c r="Q18" s="33">
        <f>+(A17*Q17)/1000</f>
        <v>5.0000000000000001E-3</v>
      </c>
      <c r="R18" s="33">
        <f>+(A17*R17)/1000</f>
        <v>5.0000000000000001E-3</v>
      </c>
      <c r="S18" s="33">
        <f>+(A17*S17)/1000</f>
        <v>9.5000000000000001E-2</v>
      </c>
      <c r="T18" s="33">
        <f>+(A17*T17)/1000</f>
        <v>0.02</v>
      </c>
      <c r="U18" s="33">
        <f>+(A17*U17)/1000</f>
        <v>0</v>
      </c>
      <c r="V18" s="33">
        <f>+(A17*V17)/1000</f>
        <v>0.2</v>
      </c>
      <c r="W18" s="33">
        <f>+(A17*W17)/1000</f>
        <v>0.03</v>
      </c>
      <c r="X18" s="33">
        <f>+(A17*X17)/1000</f>
        <v>0</v>
      </c>
      <c r="Y18" s="15"/>
      <c r="AB18" s="9" t="s">
        <v>67</v>
      </c>
    </row>
    <row r="19" spans="1:28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85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0</v>
      </c>
      <c r="N19" s="34">
        <f>SUM(N13:N16)</f>
        <v>0</v>
      </c>
      <c r="O19" s="34">
        <f t="shared" si="1"/>
        <v>28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8.5000000000000006E-2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</v>
      </c>
      <c r="N20" s="36">
        <f>+(A19*N19)/1000</f>
        <v>0</v>
      </c>
      <c r="O20" s="36">
        <f>+(A19*O19)/1000</f>
        <v>2.8000000000000001E-2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0.01</v>
      </c>
      <c r="X20" s="37">
        <f>+(A19*X19)/1000</f>
        <v>0</v>
      </c>
      <c r="Y20" s="15"/>
    </row>
    <row r="21" spans="1:28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0.1</v>
      </c>
      <c r="G21" s="38">
        <f t="shared" si="2"/>
        <v>1.4999999999999999E-2</v>
      </c>
      <c r="H21" s="38">
        <f t="shared" si="2"/>
        <v>4.2999999999999997E-2</v>
      </c>
      <c r="I21" s="38">
        <f t="shared" si="2"/>
        <v>8.5000000000000006E-2</v>
      </c>
      <c r="J21" s="38">
        <f t="shared" si="2"/>
        <v>0.04</v>
      </c>
      <c r="K21" s="38">
        <f t="shared" si="2"/>
        <v>3.5000000000000003E-2</v>
      </c>
      <c r="L21" s="38">
        <f t="shared" si="2"/>
        <v>6.0000000000000005E-2</v>
      </c>
      <c r="M21" s="38">
        <f t="shared" si="2"/>
        <v>0.03</v>
      </c>
      <c r="N21" s="38">
        <f t="shared" si="2"/>
        <v>0</v>
      </c>
      <c r="O21" s="38">
        <f t="shared" si="2"/>
        <v>2.8000000000000001E-2</v>
      </c>
      <c r="P21" s="38">
        <f t="shared" si="2"/>
        <v>0.23</v>
      </c>
      <c r="Q21" s="38">
        <f t="shared" si="2"/>
        <v>5.0000000000000001E-3</v>
      </c>
      <c r="R21" s="38">
        <f t="shared" si="2"/>
        <v>5.0000000000000001E-3</v>
      </c>
      <c r="S21" s="38">
        <f t="shared" si="2"/>
        <v>9.5000000000000001E-2</v>
      </c>
      <c r="T21" s="38">
        <f t="shared" si="2"/>
        <v>0.02</v>
      </c>
      <c r="U21" s="38">
        <f t="shared" si="2"/>
        <v>0</v>
      </c>
      <c r="V21" s="38">
        <f t="shared" si="2"/>
        <v>0.2</v>
      </c>
      <c r="W21" s="39">
        <f t="shared" si="2"/>
        <v>0.04</v>
      </c>
      <c r="X21" s="39">
        <f t="shared" si="2"/>
        <v>0</v>
      </c>
      <c r="Y21" s="15"/>
    </row>
    <row r="22" spans="1:28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49</v>
      </c>
      <c r="G22" s="40">
        <v>628</v>
      </c>
      <c r="H22" s="40">
        <v>296</v>
      </c>
      <c r="I22" s="40">
        <v>380</v>
      </c>
      <c r="J22" s="40">
        <v>194</v>
      </c>
      <c r="K22" s="40">
        <v>3194</v>
      </c>
      <c r="L22" s="40">
        <v>194</v>
      </c>
      <c r="M22" s="40">
        <v>1288</v>
      </c>
      <c r="N22" s="40">
        <v>214</v>
      </c>
      <c r="O22" s="40">
        <v>218</v>
      </c>
      <c r="P22" s="40">
        <v>167</v>
      </c>
      <c r="Q22" s="40">
        <v>149</v>
      </c>
      <c r="R22" s="40">
        <v>212</v>
      </c>
      <c r="S22" s="40">
        <v>250</v>
      </c>
      <c r="T22" s="40">
        <v>224</v>
      </c>
      <c r="U22" s="40">
        <v>144</v>
      </c>
      <c r="V22" s="40">
        <v>148</v>
      </c>
      <c r="W22" s="41">
        <v>916</v>
      </c>
      <c r="X22" s="41"/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 t="shared" ref="D23:X23" si="3">SUM(D18*D22)</f>
        <v>29.844000000000001</v>
      </c>
      <c r="E23" s="42">
        <f t="shared" si="3"/>
        <v>10.85</v>
      </c>
      <c r="F23" s="42">
        <f t="shared" si="3"/>
        <v>0</v>
      </c>
      <c r="G23" s="42">
        <f t="shared" si="3"/>
        <v>6.28</v>
      </c>
      <c r="H23" s="42">
        <f t="shared" si="3"/>
        <v>7.4</v>
      </c>
      <c r="I23" s="42">
        <f t="shared" si="3"/>
        <v>0</v>
      </c>
      <c r="J23" s="42">
        <f t="shared" si="3"/>
        <v>7.76</v>
      </c>
      <c r="K23" s="42">
        <f t="shared" si="3"/>
        <v>111.79</v>
      </c>
      <c r="L23" s="42">
        <f t="shared" si="3"/>
        <v>1.94</v>
      </c>
      <c r="M23" s="42">
        <f t="shared" si="3"/>
        <v>38.64</v>
      </c>
      <c r="N23" s="42">
        <f t="shared" si="3"/>
        <v>0</v>
      </c>
      <c r="O23" s="42">
        <f t="shared" si="3"/>
        <v>0</v>
      </c>
      <c r="P23" s="42">
        <f t="shared" si="3"/>
        <v>38.410000000000004</v>
      </c>
      <c r="Q23" s="42">
        <f t="shared" si="3"/>
        <v>0.745</v>
      </c>
      <c r="R23" s="42">
        <f t="shared" si="3"/>
        <v>1.06</v>
      </c>
      <c r="S23" s="42">
        <f t="shared" si="3"/>
        <v>23.75</v>
      </c>
      <c r="T23" s="42">
        <f t="shared" si="3"/>
        <v>4.4800000000000004</v>
      </c>
      <c r="U23" s="42">
        <f t="shared" si="3"/>
        <v>0</v>
      </c>
      <c r="V23" s="42">
        <f t="shared" si="3"/>
        <v>29.6</v>
      </c>
      <c r="W23" s="42">
        <f t="shared" si="3"/>
        <v>27.48</v>
      </c>
      <c r="X23" s="42">
        <f t="shared" si="3"/>
        <v>0</v>
      </c>
      <c r="Y23" s="43">
        <f>SUM(C23:X23)</f>
        <v>363.2290000000001</v>
      </c>
    </row>
    <row r="24" spans="1:28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 t="shared" ref="D24:X24" si="4">SUM(D20*D22)</f>
        <v>0</v>
      </c>
      <c r="E24" s="42">
        <f t="shared" si="4"/>
        <v>10.85</v>
      </c>
      <c r="F24" s="42">
        <f t="shared" si="4"/>
        <v>4.9000000000000004</v>
      </c>
      <c r="G24" s="42">
        <f t="shared" si="4"/>
        <v>3.14</v>
      </c>
      <c r="H24" s="42">
        <f t="shared" si="4"/>
        <v>5.3279999999999994</v>
      </c>
      <c r="I24" s="42">
        <f t="shared" si="4"/>
        <v>32.300000000000004</v>
      </c>
      <c r="J24" s="42">
        <f t="shared" si="4"/>
        <v>0</v>
      </c>
      <c r="K24" s="42">
        <f t="shared" si="4"/>
        <v>0</v>
      </c>
      <c r="L24" s="42">
        <f t="shared" si="4"/>
        <v>9.7000000000000011</v>
      </c>
      <c r="M24" s="42">
        <f t="shared" si="4"/>
        <v>0</v>
      </c>
      <c r="N24" s="42">
        <f t="shared" si="4"/>
        <v>0</v>
      </c>
      <c r="O24" s="42">
        <f t="shared" si="4"/>
        <v>6.1040000000000001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9.16</v>
      </c>
      <c r="X24" s="42">
        <f t="shared" si="4"/>
        <v>0</v>
      </c>
      <c r="Y24" s="43">
        <f>SUM(C24:X24)</f>
        <v>93.081999999999994</v>
      </c>
    </row>
    <row r="25" spans="1:28" x14ac:dyDescent="0.15">
      <c r="A25" s="53" t="s">
        <v>11</v>
      </c>
      <c r="B25" s="54"/>
      <c r="C25" s="44">
        <f>SUM(C23:C24)</f>
        <v>34.799999999999997</v>
      </c>
      <c r="D25" s="44">
        <f t="shared" ref="D25:X25" si="5">SUM(D23:D24)</f>
        <v>29.844000000000001</v>
      </c>
      <c r="E25" s="44">
        <f t="shared" si="5"/>
        <v>21.7</v>
      </c>
      <c r="F25" s="44">
        <f t="shared" si="5"/>
        <v>4.9000000000000004</v>
      </c>
      <c r="G25" s="44">
        <f t="shared" si="5"/>
        <v>9.42</v>
      </c>
      <c r="H25" s="44">
        <f t="shared" si="5"/>
        <v>12.728</v>
      </c>
      <c r="I25" s="44">
        <f t="shared" si="5"/>
        <v>32.300000000000004</v>
      </c>
      <c r="J25" s="44">
        <f t="shared" si="5"/>
        <v>7.76</v>
      </c>
      <c r="K25" s="44">
        <f t="shared" si="5"/>
        <v>111.79</v>
      </c>
      <c r="L25" s="44">
        <f t="shared" si="5"/>
        <v>11.64</v>
      </c>
      <c r="M25" s="44">
        <f t="shared" si="5"/>
        <v>38.64</v>
      </c>
      <c r="N25" s="44">
        <f t="shared" si="5"/>
        <v>0</v>
      </c>
      <c r="O25" s="44">
        <f t="shared" si="5"/>
        <v>6.1040000000000001</v>
      </c>
      <c r="P25" s="44">
        <f t="shared" si="5"/>
        <v>38.410000000000004</v>
      </c>
      <c r="Q25" s="44">
        <f t="shared" si="5"/>
        <v>0.745</v>
      </c>
      <c r="R25" s="44">
        <f t="shared" si="5"/>
        <v>1.06</v>
      </c>
      <c r="S25" s="44">
        <f t="shared" si="5"/>
        <v>23.75</v>
      </c>
      <c r="T25" s="44">
        <f t="shared" si="5"/>
        <v>4.4800000000000004</v>
      </c>
      <c r="U25" s="44">
        <f t="shared" si="5"/>
        <v>0</v>
      </c>
      <c r="V25" s="44">
        <f t="shared" si="5"/>
        <v>29.6</v>
      </c>
      <c r="W25" s="44">
        <f t="shared" si="5"/>
        <v>36.64</v>
      </c>
      <c r="X25" s="44">
        <f t="shared" si="5"/>
        <v>0</v>
      </c>
      <c r="Y25" s="43">
        <f>SUM(C25:X25)</f>
        <v>456.31100000000004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1:J1"/>
    <mergeCell ref="M1:Q1"/>
    <mergeCell ref="R1:V1"/>
    <mergeCell ref="P2:S2"/>
    <mergeCell ref="A3:B4"/>
    <mergeCell ref="C3:V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B32" sqref="AB3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43706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77</v>
      </c>
      <c r="E4" s="18" t="s">
        <v>21</v>
      </c>
      <c r="F4" s="18" t="s">
        <v>22</v>
      </c>
      <c r="G4" s="18" t="s">
        <v>57</v>
      </c>
      <c r="H4" s="18" t="s">
        <v>23</v>
      </c>
      <c r="I4" s="19" t="s">
        <v>25</v>
      </c>
      <c r="J4" s="18" t="s">
        <v>24</v>
      </c>
      <c r="K4" s="18" t="s">
        <v>27</v>
      </c>
      <c r="L4" s="18" t="s">
        <v>40</v>
      </c>
      <c r="M4" s="18" t="s">
        <v>48</v>
      </c>
      <c r="N4" s="19" t="s">
        <v>43</v>
      </c>
      <c r="O4" s="18" t="s">
        <v>41</v>
      </c>
      <c r="P4" s="18" t="s">
        <v>26</v>
      </c>
      <c r="Q4" s="18" t="s">
        <v>28</v>
      </c>
      <c r="R4" s="18" t="s">
        <v>135</v>
      </c>
      <c r="S4" s="18" t="s">
        <v>32</v>
      </c>
      <c r="T4" s="18" t="s">
        <v>81</v>
      </c>
      <c r="U4" s="19" t="s">
        <v>75</v>
      </c>
      <c r="V4" s="20" t="s">
        <v>31</v>
      </c>
      <c r="W4" s="17" t="s">
        <v>33</v>
      </c>
      <c r="X4" s="17" t="s">
        <v>87</v>
      </c>
      <c r="Y4" s="15"/>
    </row>
    <row r="5" spans="1:25" ht="11.25" customHeight="1" x14ac:dyDescent="0.15">
      <c r="A5" s="65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250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134</v>
      </c>
      <c r="C6" s="25"/>
      <c r="D6" s="25"/>
      <c r="E6" s="25">
        <v>7</v>
      </c>
      <c r="F6" s="25"/>
      <c r="G6" s="25"/>
      <c r="H6" s="25"/>
      <c r="I6" s="25"/>
      <c r="J6" s="25">
        <v>35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111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>
        <v>60</v>
      </c>
      <c r="V9" s="23"/>
      <c r="W9" s="23"/>
      <c r="X9" s="23"/>
      <c r="Y9" s="15"/>
    </row>
    <row r="10" spans="1:25" x14ac:dyDescent="0.15">
      <c r="A10" s="66"/>
      <c r="B10" s="30" t="s">
        <v>69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>
        <v>5</v>
      </c>
      <c r="U10" s="25"/>
      <c r="V10" s="26">
        <v>3</v>
      </c>
      <c r="W10" s="26">
        <v>5</v>
      </c>
      <c r="X10" s="26">
        <v>3</v>
      </c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100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136</v>
      </c>
      <c r="C14" s="25"/>
      <c r="D14" s="25">
        <f>1/8</f>
        <v>0.125</v>
      </c>
      <c r="E14" s="25">
        <v>10</v>
      </c>
      <c r="F14" s="25"/>
      <c r="G14" s="25"/>
      <c r="H14" s="25">
        <v>18</v>
      </c>
      <c r="I14" s="25"/>
      <c r="J14" s="25"/>
      <c r="K14" s="25">
        <v>8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28</v>
      </c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57</v>
      </c>
      <c r="C16" s="28"/>
      <c r="D16" s="28"/>
      <c r="E16" s="28"/>
      <c r="F16" s="28"/>
      <c r="G16" s="28">
        <v>20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0</v>
      </c>
      <c r="H17" s="31">
        <f t="shared" si="0"/>
        <v>0</v>
      </c>
      <c r="I17" s="31">
        <f t="shared" si="0"/>
        <v>20</v>
      </c>
      <c r="J17" s="31">
        <f t="shared" si="0"/>
        <v>35</v>
      </c>
      <c r="K17" s="31">
        <f t="shared" si="0"/>
        <v>10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250</v>
      </c>
      <c r="S17" s="31">
        <f t="shared" si="0"/>
        <v>60</v>
      </c>
      <c r="T17" s="31">
        <f t="shared" si="0"/>
        <v>5</v>
      </c>
      <c r="U17" s="31">
        <f t="shared" si="0"/>
        <v>60</v>
      </c>
      <c r="V17" s="31">
        <f t="shared" si="0"/>
        <v>3</v>
      </c>
      <c r="W17" s="32">
        <f t="shared" si="0"/>
        <v>5</v>
      </c>
      <c r="X17" s="32">
        <f t="shared" si="0"/>
        <v>3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</v>
      </c>
      <c r="H18" s="33">
        <f>+(A17*H17)/1000</f>
        <v>0</v>
      </c>
      <c r="I18" s="33">
        <f>+(A17*I17)/1000</f>
        <v>0.02</v>
      </c>
      <c r="J18" s="33">
        <f>+(A17*J17)/1000</f>
        <v>3.5000000000000003E-2</v>
      </c>
      <c r="K18" s="33">
        <f>+(A17*K17)/1000</f>
        <v>0.01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0.25</v>
      </c>
      <c r="S18" s="33">
        <f>+(A17*S17)/1000</f>
        <v>0.06</v>
      </c>
      <c r="T18" s="33">
        <f>+(A17*T17)/1000</f>
        <v>5.0000000000000001E-3</v>
      </c>
      <c r="U18" s="33">
        <f>+(A17*U17)/1000</f>
        <v>0.06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3.0000000000000001E-3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0.125</v>
      </c>
      <c r="E19" s="34">
        <f t="shared" si="1"/>
        <v>10</v>
      </c>
      <c r="F19" s="34">
        <f t="shared" si="1"/>
        <v>0</v>
      </c>
      <c r="G19" s="34">
        <f t="shared" si="1"/>
        <v>20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8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100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28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</f>
        <v>0.125</v>
      </c>
      <c r="E20" s="36">
        <f>+(A19*E19)/1000</f>
        <v>0.01</v>
      </c>
      <c r="F20" s="36">
        <f>+(A19*F19)/1000</f>
        <v>0</v>
      </c>
      <c r="G20" s="36">
        <f>+(A19*G19)/1000</f>
        <v>0.02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8.0000000000000002E-3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0.1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2.8000000000000001E-2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/>
      <c r="E21" s="38">
        <f t="shared" ref="E21:X21" si="2">+E20+E18</f>
        <v>2.4E-2</v>
      </c>
      <c r="F21" s="38">
        <f t="shared" si="2"/>
        <v>1.4E-2</v>
      </c>
      <c r="G21" s="38">
        <f t="shared" si="2"/>
        <v>0.02</v>
      </c>
      <c r="H21" s="38">
        <f t="shared" si="2"/>
        <v>1.7999999999999999E-2</v>
      </c>
      <c r="I21" s="38">
        <f t="shared" si="2"/>
        <v>0.02</v>
      </c>
      <c r="J21" s="38">
        <f t="shared" si="2"/>
        <v>3.5000000000000003E-2</v>
      </c>
      <c r="K21" s="38">
        <f t="shared" si="2"/>
        <v>1.8000000000000002E-2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0.1</v>
      </c>
      <c r="R21" s="38">
        <f t="shared" si="2"/>
        <v>0.25</v>
      </c>
      <c r="S21" s="38">
        <f t="shared" si="2"/>
        <v>0.06</v>
      </c>
      <c r="T21" s="38">
        <f t="shared" si="2"/>
        <v>5.0000000000000001E-3</v>
      </c>
      <c r="U21" s="38">
        <f t="shared" si="2"/>
        <v>0.06</v>
      </c>
      <c r="V21" s="38">
        <f t="shared" si="2"/>
        <v>3.1E-2</v>
      </c>
      <c r="W21" s="39">
        <f t="shared" si="2"/>
        <v>5.0000000000000001E-3</v>
      </c>
      <c r="X21" s="39">
        <f t="shared" si="2"/>
        <v>3.0000000000000001E-3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49</v>
      </c>
      <c r="E22" s="40">
        <v>2487</v>
      </c>
      <c r="F22" s="40">
        <v>1550</v>
      </c>
      <c r="G22" s="40">
        <v>814</v>
      </c>
      <c r="H22" s="40">
        <v>296</v>
      </c>
      <c r="I22" s="40">
        <v>214</v>
      </c>
      <c r="J22" s="40">
        <v>437</v>
      </c>
      <c r="K22" s="40">
        <v>916</v>
      </c>
      <c r="L22" s="40">
        <v>167</v>
      </c>
      <c r="M22" s="40">
        <v>212</v>
      </c>
      <c r="N22" s="40">
        <v>105</v>
      </c>
      <c r="O22" s="40">
        <v>3194</v>
      </c>
      <c r="P22" s="40">
        <v>154</v>
      </c>
      <c r="Q22" s="40">
        <v>380</v>
      </c>
      <c r="R22" s="40">
        <v>108</v>
      </c>
      <c r="S22" s="40">
        <v>250</v>
      </c>
      <c r="T22" s="40">
        <v>194</v>
      </c>
      <c r="U22" s="40">
        <v>194</v>
      </c>
      <c r="V22" s="40">
        <v>218</v>
      </c>
      <c r="W22" s="41">
        <v>149</v>
      </c>
      <c r="X22" s="41">
        <v>330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W23" si="3">SUM(E18*E22)</f>
        <v>34.817999999999998</v>
      </c>
      <c r="F23" s="42">
        <f t="shared" si="3"/>
        <v>21.7</v>
      </c>
      <c r="G23" s="42">
        <f t="shared" si="3"/>
        <v>0</v>
      </c>
      <c r="H23" s="42">
        <f t="shared" si="3"/>
        <v>0</v>
      </c>
      <c r="I23" s="42">
        <f t="shared" si="3"/>
        <v>4.28</v>
      </c>
      <c r="J23" s="42">
        <f t="shared" si="3"/>
        <v>15.295000000000002</v>
      </c>
      <c r="K23" s="42">
        <f t="shared" si="3"/>
        <v>9.16</v>
      </c>
      <c r="L23" s="42">
        <f t="shared" si="3"/>
        <v>4.1749999999999998</v>
      </c>
      <c r="M23" s="42">
        <f t="shared" si="3"/>
        <v>1.06</v>
      </c>
      <c r="N23" s="42">
        <f t="shared" si="3"/>
        <v>4.2</v>
      </c>
      <c r="O23" s="42">
        <f t="shared" si="3"/>
        <v>127.76</v>
      </c>
      <c r="P23" s="42">
        <f t="shared" si="3"/>
        <v>3.85</v>
      </c>
      <c r="Q23" s="42">
        <f t="shared" si="3"/>
        <v>0</v>
      </c>
      <c r="R23" s="42">
        <f t="shared" si="3"/>
        <v>27</v>
      </c>
      <c r="S23" s="42">
        <f t="shared" si="3"/>
        <v>15</v>
      </c>
      <c r="T23" s="42">
        <f t="shared" si="3"/>
        <v>0.97</v>
      </c>
      <c r="U23" s="42">
        <f t="shared" si="3"/>
        <v>11.639999999999999</v>
      </c>
      <c r="V23" s="42">
        <f t="shared" si="3"/>
        <v>0.65400000000000003</v>
      </c>
      <c r="W23" s="42">
        <f t="shared" si="3"/>
        <v>0.745</v>
      </c>
      <c r="X23" s="42">
        <v>224</v>
      </c>
      <c r="Y23" s="43"/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6.125</v>
      </c>
      <c r="E24" s="42">
        <f t="shared" ref="E24:X24" si="4">SUM(E20*E22)</f>
        <v>24.87</v>
      </c>
      <c r="F24" s="42">
        <f t="shared" si="4"/>
        <v>0</v>
      </c>
      <c r="G24" s="42">
        <f t="shared" si="4"/>
        <v>16.28</v>
      </c>
      <c r="H24" s="42">
        <f t="shared" si="4"/>
        <v>5.3279999999999994</v>
      </c>
      <c r="I24" s="42">
        <f t="shared" si="4"/>
        <v>0</v>
      </c>
      <c r="J24" s="42">
        <f t="shared" si="4"/>
        <v>0</v>
      </c>
      <c r="K24" s="42">
        <f t="shared" si="4"/>
        <v>7.3280000000000003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38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6.1040000000000001</v>
      </c>
      <c r="W24" s="42">
        <f t="shared" si="4"/>
        <v>0</v>
      </c>
      <c r="X24" s="42">
        <f t="shared" si="4"/>
        <v>0</v>
      </c>
      <c r="Y24" s="43">
        <f>SUM(C24:X24)</f>
        <v>115.63500000000001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0</v>
      </c>
      <c r="E25" s="44">
        <f t="shared" si="5"/>
        <v>59.688000000000002</v>
      </c>
      <c r="F25" s="44">
        <f t="shared" si="5"/>
        <v>21.7</v>
      </c>
      <c r="G25" s="44">
        <f t="shared" si="5"/>
        <v>16.28</v>
      </c>
      <c r="H25" s="44">
        <f t="shared" si="5"/>
        <v>5.3279999999999994</v>
      </c>
      <c r="I25" s="44">
        <f t="shared" si="5"/>
        <v>4.28</v>
      </c>
      <c r="J25" s="44">
        <f t="shared" si="5"/>
        <v>15.295000000000002</v>
      </c>
      <c r="K25" s="44">
        <f t="shared" si="5"/>
        <v>16.488000000000003</v>
      </c>
      <c r="L25" s="44">
        <f t="shared" si="5"/>
        <v>4.1749999999999998</v>
      </c>
      <c r="M25" s="44">
        <f t="shared" si="5"/>
        <v>1.06</v>
      </c>
      <c r="N25" s="44">
        <f t="shared" si="5"/>
        <v>4.2</v>
      </c>
      <c r="O25" s="44">
        <f t="shared" si="5"/>
        <v>127.76</v>
      </c>
      <c r="P25" s="44">
        <f t="shared" si="5"/>
        <v>3.85</v>
      </c>
      <c r="Q25" s="44">
        <f t="shared" si="5"/>
        <v>38</v>
      </c>
      <c r="R25" s="44">
        <f t="shared" si="5"/>
        <v>27</v>
      </c>
      <c r="S25" s="44">
        <f t="shared" si="5"/>
        <v>15</v>
      </c>
      <c r="T25" s="44">
        <f t="shared" si="5"/>
        <v>0.97</v>
      </c>
      <c r="U25" s="44">
        <f t="shared" si="5"/>
        <v>11.639999999999999</v>
      </c>
      <c r="V25" s="44">
        <f t="shared" si="5"/>
        <v>6.758</v>
      </c>
      <c r="W25" s="45">
        <f t="shared" si="5"/>
        <v>0.745</v>
      </c>
      <c r="X25" s="45">
        <f t="shared" si="5"/>
        <v>0.99</v>
      </c>
      <c r="Y25" s="43">
        <f>SUM(C25:X25)</f>
        <v>416.00700000000006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1:J1"/>
    <mergeCell ref="M1:Q1"/>
    <mergeCell ref="R1:V1"/>
    <mergeCell ref="P2:S2"/>
    <mergeCell ref="A3:B4"/>
    <mergeCell ref="C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Y29"/>
  <sheetViews>
    <sheetView topLeftCell="A7" workbookViewId="0">
      <selection activeCell="L13" sqref="L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43683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8.5" thickBot="1" x14ac:dyDescent="0.2">
      <c r="A4" s="60"/>
      <c r="B4" s="61"/>
      <c r="C4" s="16" t="s">
        <v>35</v>
      </c>
      <c r="D4" s="17" t="s">
        <v>81</v>
      </c>
      <c r="E4" s="18" t="s">
        <v>22</v>
      </c>
      <c r="F4" s="18" t="s">
        <v>44</v>
      </c>
      <c r="G4" s="18" t="s">
        <v>20</v>
      </c>
      <c r="H4" s="18" t="s">
        <v>23</v>
      </c>
      <c r="I4" s="19" t="s">
        <v>48</v>
      </c>
      <c r="J4" s="18" t="s">
        <v>25</v>
      </c>
      <c r="K4" s="18" t="s">
        <v>92</v>
      </c>
      <c r="L4" s="18" t="s">
        <v>27</v>
      </c>
      <c r="M4" s="18" t="s">
        <v>40</v>
      </c>
      <c r="N4" s="19" t="s">
        <v>75</v>
      </c>
      <c r="O4" s="18" t="s">
        <v>42</v>
      </c>
      <c r="P4" s="18" t="s">
        <v>41</v>
      </c>
      <c r="Q4" s="18" t="s">
        <v>141</v>
      </c>
      <c r="R4" s="18" t="s">
        <v>34</v>
      </c>
      <c r="S4" s="18" t="s">
        <v>31</v>
      </c>
      <c r="T4" s="18" t="s">
        <v>33</v>
      </c>
      <c r="U4" s="19" t="s">
        <v>140</v>
      </c>
      <c r="V4" s="20" t="s">
        <v>28</v>
      </c>
      <c r="W4" s="17"/>
      <c r="X4" s="17"/>
      <c r="Y4" s="15"/>
    </row>
    <row r="5" spans="1:25" ht="11.25" customHeight="1" x14ac:dyDescent="0.15">
      <c r="A5" s="65" t="s">
        <v>5</v>
      </c>
      <c r="B5" s="21" t="s">
        <v>56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100</v>
      </c>
      <c r="V5" s="23"/>
      <c r="W5" s="23"/>
      <c r="X5" s="23"/>
      <c r="Y5" s="15"/>
    </row>
    <row r="6" spans="1:25" x14ac:dyDescent="0.15">
      <c r="A6" s="66"/>
      <c r="B6" s="24" t="s">
        <v>62</v>
      </c>
      <c r="C6" s="25"/>
      <c r="D6" s="25"/>
      <c r="E6" s="25"/>
      <c r="F6" s="25"/>
      <c r="G6" s="25">
        <v>10</v>
      </c>
      <c r="H6" s="25"/>
      <c r="I6" s="25"/>
      <c r="J6" s="25"/>
      <c r="K6" s="25"/>
      <c r="L6" s="25"/>
      <c r="M6" s="25">
        <v>200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86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>
        <v>10</v>
      </c>
      <c r="R7" s="25"/>
      <c r="S7" s="25"/>
      <c r="T7" s="25"/>
      <c r="U7" s="25">
        <v>20</v>
      </c>
      <c r="V7" s="26"/>
      <c r="W7" s="26"/>
      <c r="X7" s="26"/>
      <c r="Y7" s="15"/>
    </row>
    <row r="8" spans="1:25" ht="11.25" thickBot="1" x14ac:dyDescent="0.2">
      <c r="A8" s="67"/>
      <c r="B8" s="27" t="s">
        <v>53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38</v>
      </c>
      <c r="C9" s="22"/>
      <c r="D9" s="22">
        <v>30</v>
      </c>
      <c r="E9" s="22"/>
      <c r="F9" s="22"/>
      <c r="G9" s="22"/>
      <c r="H9" s="22"/>
      <c r="I9" s="22"/>
      <c r="J9" s="22"/>
      <c r="K9" s="22"/>
      <c r="L9" s="22"/>
      <c r="M9" s="22"/>
      <c r="N9" s="22">
        <v>35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83</v>
      </c>
      <c r="C10" s="25"/>
      <c r="D10" s="25"/>
      <c r="E10" s="25"/>
      <c r="F10" s="25"/>
      <c r="G10" s="25">
        <v>7</v>
      </c>
      <c r="H10" s="25"/>
      <c r="I10" s="25">
        <v>5</v>
      </c>
      <c r="J10" s="25">
        <v>10</v>
      </c>
      <c r="K10" s="25">
        <v>3</v>
      </c>
      <c r="L10" s="25"/>
      <c r="M10" s="25"/>
      <c r="N10" s="25"/>
      <c r="O10" s="25"/>
      <c r="P10" s="25">
        <v>30</v>
      </c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66"/>
      <c r="B11" s="30" t="s">
        <v>102</v>
      </c>
      <c r="C11" s="25"/>
      <c r="D11" s="25"/>
      <c r="E11" s="25"/>
      <c r="F11" s="25"/>
      <c r="G11" s="25">
        <v>15</v>
      </c>
      <c r="H11" s="25"/>
      <c r="I11" s="25"/>
      <c r="J11" s="25"/>
      <c r="K11" s="25"/>
      <c r="L11" s="25"/>
      <c r="M11" s="25"/>
      <c r="N11" s="25"/>
      <c r="O11" s="25">
        <v>50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35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93</v>
      </c>
      <c r="C13" s="22"/>
      <c r="D13" s="22"/>
      <c r="E13" s="22"/>
      <c r="F13" s="22"/>
      <c r="G13" s="22"/>
      <c r="H13" s="22"/>
      <c r="I13" s="22"/>
      <c r="J13" s="22"/>
      <c r="K13" s="22"/>
      <c r="L13" s="22">
        <v>20</v>
      </c>
      <c r="M13" s="22"/>
      <c r="N13" s="22"/>
      <c r="O13" s="22"/>
      <c r="P13" s="22"/>
      <c r="Q13" s="22"/>
      <c r="R13" s="22"/>
      <c r="S13" s="22"/>
      <c r="T13" s="22"/>
      <c r="U13" s="22"/>
      <c r="V13" s="23">
        <v>80</v>
      </c>
      <c r="W13" s="23"/>
      <c r="X13" s="23"/>
      <c r="Y13" s="15"/>
    </row>
    <row r="14" spans="1:25" x14ac:dyDescent="0.15">
      <c r="A14" s="66"/>
      <c r="B14" s="24" t="s">
        <v>71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25</v>
      </c>
      <c r="T14" s="25"/>
      <c r="U14" s="25"/>
      <c r="V14" s="26">
        <v>25</v>
      </c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22</v>
      </c>
      <c r="C16" s="28"/>
      <c r="D16" s="28"/>
      <c r="E16" s="28">
        <v>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30</v>
      </c>
      <c r="E17" s="31">
        <f t="shared" si="0"/>
        <v>7</v>
      </c>
      <c r="F17" s="31">
        <f t="shared" si="0"/>
        <v>0</v>
      </c>
      <c r="G17" s="31">
        <f t="shared" si="0"/>
        <v>32</v>
      </c>
      <c r="H17" s="31">
        <f t="shared" si="0"/>
        <v>20</v>
      </c>
      <c r="I17" s="31">
        <f t="shared" si="0"/>
        <v>5</v>
      </c>
      <c r="J17" s="31">
        <f t="shared" si="0"/>
        <v>10</v>
      </c>
      <c r="K17" s="31">
        <f t="shared" si="0"/>
        <v>3</v>
      </c>
      <c r="L17" s="31">
        <f t="shared" si="0"/>
        <v>0</v>
      </c>
      <c r="M17" s="31">
        <f t="shared" si="0"/>
        <v>200</v>
      </c>
      <c r="N17" s="31">
        <f t="shared" si="0"/>
        <v>35</v>
      </c>
      <c r="O17" s="31">
        <f t="shared" si="0"/>
        <v>50</v>
      </c>
      <c r="P17" s="31">
        <f t="shared" si="0"/>
        <v>30</v>
      </c>
      <c r="Q17" s="31">
        <f t="shared" si="0"/>
        <v>10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120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0.03</v>
      </c>
      <c r="E18" s="33">
        <f>+(A17*E17)/1000</f>
        <v>7.0000000000000001E-3</v>
      </c>
      <c r="F18" s="33">
        <f>+(A17*F17)</f>
        <v>0</v>
      </c>
      <c r="G18" s="33">
        <f>+(A17*G17)/1000</f>
        <v>3.2000000000000001E-2</v>
      </c>
      <c r="H18" s="33">
        <f>+(A17*H17)/1000</f>
        <v>0.02</v>
      </c>
      <c r="I18" s="33">
        <f>+(A17*I17)/1000</f>
        <v>5.0000000000000001E-3</v>
      </c>
      <c r="J18" s="33">
        <f>+(A17*J17)/1000</f>
        <v>0.01</v>
      </c>
      <c r="K18" s="33">
        <f>+(A17*K17)/1000</f>
        <v>3.0000000000000001E-3</v>
      </c>
      <c r="L18" s="33">
        <f>+(A17*L17)/1000</f>
        <v>0</v>
      </c>
      <c r="M18" s="33">
        <f>+(A17*M17)/1000</f>
        <v>0.2</v>
      </c>
      <c r="N18" s="33">
        <f>+(A17*N17)/1000</f>
        <v>3.5000000000000003E-2</v>
      </c>
      <c r="O18" s="33">
        <f>+(A17*O17)/1000</f>
        <v>0.05</v>
      </c>
      <c r="P18" s="33">
        <f>+(A17*P17)/1000</f>
        <v>0.03</v>
      </c>
      <c r="Q18" s="33">
        <f>+(A17*Q17)/1000</f>
        <v>0.01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0.12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25</v>
      </c>
      <c r="T19" s="34">
        <f t="shared" si="1"/>
        <v>0</v>
      </c>
      <c r="U19" s="34">
        <f t="shared" si="1"/>
        <v>0</v>
      </c>
      <c r="V19" s="34">
        <f t="shared" si="1"/>
        <v>105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2.5000000000000001E-2</v>
      </c>
      <c r="T20" s="36">
        <f>+(A19*T19)/1000</f>
        <v>0</v>
      </c>
      <c r="U20" s="36">
        <f>+(A19*U19)/1000</f>
        <v>0</v>
      </c>
      <c r="V20" s="36">
        <f>+(A19*V19)/1000</f>
        <v>0.105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0.1</v>
      </c>
      <c r="G21" s="38">
        <f t="shared" si="2"/>
        <v>3.6999999999999998E-2</v>
      </c>
      <c r="H21" s="38">
        <f t="shared" si="2"/>
        <v>3.7999999999999999E-2</v>
      </c>
      <c r="I21" s="38">
        <f t="shared" si="2"/>
        <v>5.0000000000000001E-3</v>
      </c>
      <c r="J21" s="38">
        <f t="shared" si="2"/>
        <v>0.01</v>
      </c>
      <c r="K21" s="38">
        <f t="shared" si="2"/>
        <v>3.0000000000000001E-3</v>
      </c>
      <c r="L21" s="38">
        <f t="shared" si="2"/>
        <v>0.02</v>
      </c>
      <c r="M21" s="38">
        <f t="shared" si="2"/>
        <v>0.2</v>
      </c>
      <c r="N21" s="38">
        <f t="shared" si="2"/>
        <v>3.5000000000000003E-2</v>
      </c>
      <c r="O21" s="38">
        <f t="shared" si="2"/>
        <v>0.05</v>
      </c>
      <c r="P21" s="38">
        <f t="shared" si="2"/>
        <v>0.03</v>
      </c>
      <c r="Q21" s="38">
        <f t="shared" si="2"/>
        <v>0.01</v>
      </c>
      <c r="R21" s="38">
        <f t="shared" si="2"/>
        <v>0</v>
      </c>
      <c r="S21" s="38">
        <f t="shared" si="2"/>
        <v>2.5000000000000001E-2</v>
      </c>
      <c r="T21" s="38">
        <f t="shared" si="2"/>
        <v>5.0000000000000001E-3</v>
      </c>
      <c r="U21" s="38">
        <f t="shared" si="2"/>
        <v>0.12</v>
      </c>
      <c r="V21" s="38">
        <f t="shared" si="2"/>
        <v>0.105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194</v>
      </c>
      <c r="E22" s="40">
        <v>1550</v>
      </c>
      <c r="F22" s="40">
        <v>49</v>
      </c>
      <c r="G22" s="40">
        <v>628</v>
      </c>
      <c r="H22" s="40">
        <v>296</v>
      </c>
      <c r="I22" s="40">
        <v>212</v>
      </c>
      <c r="J22" s="40">
        <v>214</v>
      </c>
      <c r="K22" s="40">
        <v>224</v>
      </c>
      <c r="L22" s="40">
        <v>916</v>
      </c>
      <c r="M22" s="40">
        <v>167</v>
      </c>
      <c r="N22" s="40">
        <v>194</v>
      </c>
      <c r="O22" s="40">
        <v>390</v>
      </c>
      <c r="P22" s="40">
        <v>3194</v>
      </c>
      <c r="Q22" s="40">
        <v>330</v>
      </c>
      <c r="R22" s="40">
        <v>149</v>
      </c>
      <c r="S22" s="40">
        <v>218</v>
      </c>
      <c r="T22" s="40">
        <v>149</v>
      </c>
      <c r="U22" s="40">
        <v>274</v>
      </c>
      <c r="V22" s="40">
        <v>380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5.8199999999999994</v>
      </c>
      <c r="E23" s="42">
        <f t="shared" ref="E23:X23" si="3">SUM(E18*E22)</f>
        <v>10.85</v>
      </c>
      <c r="F23" s="42">
        <f t="shared" si="3"/>
        <v>0</v>
      </c>
      <c r="G23" s="42">
        <f t="shared" si="3"/>
        <v>20.096</v>
      </c>
      <c r="H23" s="42">
        <f t="shared" si="3"/>
        <v>5.92</v>
      </c>
      <c r="I23" s="42">
        <f t="shared" si="3"/>
        <v>1.06</v>
      </c>
      <c r="J23" s="42">
        <f t="shared" si="3"/>
        <v>2.14</v>
      </c>
      <c r="K23" s="42">
        <f t="shared" si="3"/>
        <v>0.67200000000000004</v>
      </c>
      <c r="L23" s="42">
        <f t="shared" si="3"/>
        <v>0</v>
      </c>
      <c r="M23" s="42">
        <f t="shared" si="3"/>
        <v>33.4</v>
      </c>
      <c r="N23" s="42">
        <f t="shared" si="3"/>
        <v>6.7900000000000009</v>
      </c>
      <c r="O23" s="42">
        <f t="shared" si="3"/>
        <v>19.5</v>
      </c>
      <c r="P23" s="42">
        <f t="shared" si="3"/>
        <v>95.82</v>
      </c>
      <c r="Q23" s="42">
        <f t="shared" si="3"/>
        <v>3.3000000000000003</v>
      </c>
      <c r="R23" s="42">
        <f t="shared" si="3"/>
        <v>0</v>
      </c>
      <c r="S23" s="42">
        <f t="shared" si="3"/>
        <v>0</v>
      </c>
      <c r="T23" s="42">
        <f t="shared" si="3"/>
        <v>0.745</v>
      </c>
      <c r="U23" s="42">
        <f t="shared" si="3"/>
        <v>32.879999999999995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262.19299999999998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4.9000000000000004</v>
      </c>
      <c r="G24" s="42">
        <f t="shared" si="4"/>
        <v>3.14</v>
      </c>
      <c r="H24" s="42">
        <f t="shared" si="4"/>
        <v>5.3279999999999994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18.32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5.45</v>
      </c>
      <c r="T24" s="42">
        <f t="shared" si="4"/>
        <v>0</v>
      </c>
      <c r="U24" s="42">
        <f t="shared" si="4"/>
        <v>0</v>
      </c>
      <c r="V24" s="42">
        <f t="shared" si="4"/>
        <v>39.9</v>
      </c>
      <c r="W24" s="42">
        <f t="shared" si="4"/>
        <v>0</v>
      </c>
      <c r="X24" s="42">
        <f t="shared" si="4"/>
        <v>0</v>
      </c>
      <c r="Y24" s="43">
        <f>SUM(C24:X24)</f>
        <v>99.488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5.8199999999999994</v>
      </c>
      <c r="E25" s="44">
        <f t="shared" si="5"/>
        <v>21.7</v>
      </c>
      <c r="F25" s="44">
        <f t="shared" si="5"/>
        <v>4.9000000000000004</v>
      </c>
      <c r="G25" s="44">
        <f t="shared" si="5"/>
        <v>23.235999999999997</v>
      </c>
      <c r="H25" s="44">
        <f t="shared" si="5"/>
        <v>11.247999999999999</v>
      </c>
      <c r="I25" s="44">
        <f t="shared" si="5"/>
        <v>1.06</v>
      </c>
      <c r="J25" s="44">
        <f t="shared" si="5"/>
        <v>2.14</v>
      </c>
      <c r="K25" s="44">
        <f t="shared" si="5"/>
        <v>0.67200000000000004</v>
      </c>
      <c r="L25" s="44">
        <f t="shared" si="5"/>
        <v>18.32</v>
      </c>
      <c r="M25" s="44">
        <f t="shared" si="5"/>
        <v>33.4</v>
      </c>
      <c r="N25" s="44">
        <f t="shared" si="5"/>
        <v>6.7900000000000009</v>
      </c>
      <c r="O25" s="44">
        <f t="shared" si="5"/>
        <v>19.5</v>
      </c>
      <c r="P25" s="44">
        <f t="shared" si="5"/>
        <v>95.82</v>
      </c>
      <c r="Q25" s="44">
        <f t="shared" si="5"/>
        <v>3.3000000000000003</v>
      </c>
      <c r="R25" s="44">
        <f t="shared" si="5"/>
        <v>0</v>
      </c>
      <c r="S25" s="44">
        <f t="shared" si="5"/>
        <v>5.45</v>
      </c>
      <c r="T25" s="44">
        <f t="shared" si="5"/>
        <v>0.745</v>
      </c>
      <c r="U25" s="44">
        <f t="shared" si="5"/>
        <v>32.879999999999995</v>
      </c>
      <c r="V25" s="44">
        <f t="shared" si="5"/>
        <v>39.9</v>
      </c>
      <c r="W25" s="45">
        <f t="shared" si="5"/>
        <v>0</v>
      </c>
      <c r="X25" s="45">
        <f t="shared" si="5"/>
        <v>0</v>
      </c>
      <c r="Y25" s="43">
        <f>SUM(C25:X25)</f>
        <v>361.68099999999993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  <row r="29" spans="1:25" s="51" customFormat="1" x14ac:dyDescent="0.15"/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A14" sqref="AA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43707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5.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23</v>
      </c>
      <c r="G4" s="18" t="s">
        <v>115</v>
      </c>
      <c r="H4" s="18" t="s">
        <v>21</v>
      </c>
      <c r="I4" s="19" t="s">
        <v>41</v>
      </c>
      <c r="J4" s="18" t="s">
        <v>25</v>
      </c>
      <c r="K4" s="18" t="s">
        <v>28</v>
      </c>
      <c r="L4" s="18" t="s">
        <v>81</v>
      </c>
      <c r="M4" s="18" t="s">
        <v>138</v>
      </c>
      <c r="N4" s="19" t="s">
        <v>40</v>
      </c>
      <c r="O4" s="18" t="s">
        <v>48</v>
      </c>
      <c r="P4" s="18" t="s">
        <v>32</v>
      </c>
      <c r="Q4" s="18" t="s">
        <v>132</v>
      </c>
      <c r="R4" s="18" t="s">
        <v>27</v>
      </c>
      <c r="S4" s="18" t="s">
        <v>33</v>
      </c>
      <c r="T4" s="18" t="s">
        <v>73</v>
      </c>
      <c r="U4" s="19" t="s">
        <v>43</v>
      </c>
      <c r="V4" s="20" t="s">
        <v>75</v>
      </c>
      <c r="W4" s="17" t="s">
        <v>92</v>
      </c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200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137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35</v>
      </c>
      <c r="S6" s="25"/>
      <c r="T6" s="25">
        <v>35</v>
      </c>
      <c r="U6" s="25"/>
      <c r="V6" s="26"/>
      <c r="W6" s="26"/>
      <c r="X6" s="26"/>
      <c r="Y6" s="15"/>
    </row>
    <row r="7" spans="1:25" x14ac:dyDescent="0.15">
      <c r="A7" s="66"/>
      <c r="B7" s="24" t="s">
        <v>22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>
        <v>30</v>
      </c>
      <c r="M9" s="22"/>
      <c r="N9" s="22"/>
      <c r="O9" s="22"/>
      <c r="P9" s="22"/>
      <c r="Q9" s="22"/>
      <c r="R9" s="22"/>
      <c r="S9" s="22"/>
      <c r="T9" s="22"/>
      <c r="U9" s="22"/>
      <c r="V9" s="23">
        <v>60</v>
      </c>
      <c r="W9" s="23"/>
      <c r="X9" s="23"/>
      <c r="Y9" s="15"/>
    </row>
    <row r="10" spans="1:25" x14ac:dyDescent="0.15">
      <c r="A10" s="66"/>
      <c r="B10" s="30" t="s">
        <v>147</v>
      </c>
      <c r="C10" s="25"/>
      <c r="D10" s="25"/>
      <c r="E10" s="25"/>
      <c r="F10" s="25"/>
      <c r="G10" s="25">
        <v>20</v>
      </c>
      <c r="H10" s="25">
        <v>8</v>
      </c>
      <c r="I10" s="25">
        <v>35</v>
      </c>
      <c r="J10" s="25">
        <v>10</v>
      </c>
      <c r="K10" s="25"/>
      <c r="L10" s="25">
        <v>5</v>
      </c>
      <c r="M10" s="25"/>
      <c r="N10" s="25">
        <v>20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>
        <v>3</v>
      </c>
      <c r="X10" s="26"/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>
        <v>20</v>
      </c>
      <c r="V13" s="23">
        <v>35</v>
      </c>
      <c r="W13" s="23">
        <v>5</v>
      </c>
      <c r="X13" s="23"/>
      <c r="Y13" s="15"/>
    </row>
    <row r="14" spans="1:25" x14ac:dyDescent="0.15">
      <c r="A14" s="66"/>
      <c r="B14" s="24" t="s">
        <v>62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5</v>
      </c>
      <c r="G17" s="31">
        <f t="shared" si="0"/>
        <v>20</v>
      </c>
      <c r="H17" s="31">
        <f t="shared" si="0"/>
        <v>8</v>
      </c>
      <c r="I17" s="31">
        <f t="shared" si="0"/>
        <v>35</v>
      </c>
      <c r="J17" s="31">
        <f t="shared" si="0"/>
        <v>10</v>
      </c>
      <c r="K17" s="31">
        <f t="shared" si="0"/>
        <v>0</v>
      </c>
      <c r="L17" s="31">
        <f t="shared" si="0"/>
        <v>35</v>
      </c>
      <c r="M17" s="31">
        <f t="shared" si="0"/>
        <v>0</v>
      </c>
      <c r="N17" s="31">
        <f t="shared" si="0"/>
        <v>20</v>
      </c>
      <c r="O17" s="31">
        <f t="shared" si="0"/>
        <v>5</v>
      </c>
      <c r="P17" s="31">
        <f t="shared" si="0"/>
        <v>70</v>
      </c>
      <c r="Q17" s="31">
        <f t="shared" si="0"/>
        <v>200</v>
      </c>
      <c r="R17" s="31">
        <f t="shared" si="0"/>
        <v>35</v>
      </c>
      <c r="S17" s="31">
        <f t="shared" si="0"/>
        <v>5</v>
      </c>
      <c r="T17" s="31">
        <f t="shared" si="0"/>
        <v>35</v>
      </c>
      <c r="U17" s="31">
        <f t="shared" si="0"/>
        <v>0</v>
      </c>
      <c r="V17" s="31">
        <f t="shared" si="0"/>
        <v>60</v>
      </c>
      <c r="W17" s="32">
        <f t="shared" si="0"/>
        <v>3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5.0000000000000001E-3</v>
      </c>
      <c r="G18" s="33">
        <f>+(A17*G17)/1000</f>
        <v>0.02</v>
      </c>
      <c r="H18" s="33">
        <f>+(A17*H17)/1000</f>
        <v>8.0000000000000002E-3</v>
      </c>
      <c r="I18" s="33">
        <f>+(A17*I17)/1000</f>
        <v>3.5000000000000003E-2</v>
      </c>
      <c r="J18" s="33">
        <f>+(A17*J17)/1000</f>
        <v>0.01</v>
      </c>
      <c r="K18" s="33">
        <f>+(A17*K17)/1000</f>
        <v>0</v>
      </c>
      <c r="L18" s="33">
        <f>+(A17*L17)/1000</f>
        <v>3.5000000000000003E-2</v>
      </c>
      <c r="M18" s="33">
        <f>+(A17*M17)</f>
        <v>0</v>
      </c>
      <c r="N18" s="33">
        <f>+(A17*N17)/1000</f>
        <v>0.02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0.2</v>
      </c>
      <c r="R18" s="33">
        <f>+(A17*R17)/1000</f>
        <v>3.5000000000000003E-2</v>
      </c>
      <c r="S18" s="33">
        <f>+(A17*S17)/1000</f>
        <v>5.0000000000000001E-3</v>
      </c>
      <c r="T18" s="33">
        <f>+(A17*T17)/1000</f>
        <v>3.5000000000000003E-2</v>
      </c>
      <c r="U18" s="33">
        <f>+(A17*U17)/1000</f>
        <v>0</v>
      </c>
      <c r="V18" s="33">
        <f>+(A17*V17)/1000</f>
        <v>0.06</v>
      </c>
      <c r="W18" s="33">
        <f>+(A17*W17)/1000</f>
        <v>3.0000000000000001E-3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35</v>
      </c>
      <c r="W19" s="35">
        <f t="shared" si="1"/>
        <v>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3.5000000000000003E-2</v>
      </c>
      <c r="W20" s="37">
        <f>+(A19*W19)/1000</f>
        <v>5.0000000000000001E-3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5.0000000000000001E-3</v>
      </c>
      <c r="G21" s="38">
        <f t="shared" si="2"/>
        <v>0.02</v>
      </c>
      <c r="H21" s="38">
        <f t="shared" si="2"/>
        <v>8.0000000000000002E-3</v>
      </c>
      <c r="I21" s="38">
        <f t="shared" si="2"/>
        <v>3.5000000000000003E-2</v>
      </c>
      <c r="J21" s="38">
        <f t="shared" si="2"/>
        <v>0.01</v>
      </c>
      <c r="K21" s="38">
        <f t="shared" si="2"/>
        <v>0</v>
      </c>
      <c r="L21" s="38">
        <f t="shared" si="2"/>
        <v>3.5000000000000003E-2</v>
      </c>
      <c r="M21" s="38">
        <f t="shared" si="2"/>
        <v>0</v>
      </c>
      <c r="N21" s="38">
        <f t="shared" si="2"/>
        <v>0.27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0.2</v>
      </c>
      <c r="R21" s="38">
        <f t="shared" si="2"/>
        <v>0.05</v>
      </c>
      <c r="S21" s="38">
        <f t="shared" si="2"/>
        <v>5.0000000000000001E-3</v>
      </c>
      <c r="T21" s="38">
        <f t="shared" si="2"/>
        <v>3.5000000000000003E-2</v>
      </c>
      <c r="U21" s="38">
        <f t="shared" si="2"/>
        <v>0.02</v>
      </c>
      <c r="V21" s="38">
        <f t="shared" si="2"/>
        <v>9.5000000000000001E-2</v>
      </c>
      <c r="W21" s="39">
        <f t="shared" si="2"/>
        <v>8.0000000000000002E-3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296</v>
      </c>
      <c r="G22" s="40">
        <v>437</v>
      </c>
      <c r="H22" s="40">
        <v>2487</v>
      </c>
      <c r="I22" s="40">
        <v>3194</v>
      </c>
      <c r="J22" s="40">
        <v>214</v>
      </c>
      <c r="K22" s="40">
        <v>380</v>
      </c>
      <c r="L22" s="40">
        <v>194</v>
      </c>
      <c r="M22" s="40">
        <v>49</v>
      </c>
      <c r="N22" s="40">
        <v>167</v>
      </c>
      <c r="O22" s="40">
        <v>212</v>
      </c>
      <c r="P22" s="40">
        <v>250</v>
      </c>
      <c r="Q22" s="40">
        <v>148</v>
      </c>
      <c r="R22" s="40">
        <v>916</v>
      </c>
      <c r="S22" s="40">
        <v>149</v>
      </c>
      <c r="T22" s="40">
        <v>1288</v>
      </c>
      <c r="U22" s="40">
        <v>105</v>
      </c>
      <c r="V22" s="40">
        <v>194</v>
      </c>
      <c r="W22" s="41">
        <v>224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X23" si="3">SUM(E18*E22)</f>
        <v>21.7</v>
      </c>
      <c r="F23" s="42">
        <f t="shared" si="3"/>
        <v>1.48</v>
      </c>
      <c r="G23" s="42">
        <f t="shared" si="3"/>
        <v>8.74</v>
      </c>
      <c r="H23" s="42">
        <f t="shared" si="3"/>
        <v>19.896000000000001</v>
      </c>
      <c r="I23" s="42">
        <f t="shared" si="3"/>
        <v>111.79</v>
      </c>
      <c r="J23" s="42">
        <f t="shared" si="3"/>
        <v>2.14</v>
      </c>
      <c r="K23" s="42">
        <f t="shared" si="3"/>
        <v>0</v>
      </c>
      <c r="L23" s="42">
        <f t="shared" si="3"/>
        <v>6.7900000000000009</v>
      </c>
      <c r="M23" s="42">
        <f t="shared" si="3"/>
        <v>0</v>
      </c>
      <c r="N23" s="42">
        <f t="shared" si="3"/>
        <v>3.34</v>
      </c>
      <c r="O23" s="42">
        <f t="shared" si="3"/>
        <v>1.06</v>
      </c>
      <c r="P23" s="42">
        <f t="shared" si="3"/>
        <v>17.5</v>
      </c>
      <c r="Q23" s="42">
        <f t="shared" si="3"/>
        <v>29.6</v>
      </c>
      <c r="R23" s="42">
        <f t="shared" si="3"/>
        <v>32.06</v>
      </c>
      <c r="S23" s="42">
        <f t="shared" si="3"/>
        <v>0.745</v>
      </c>
      <c r="T23" s="42">
        <f t="shared" si="3"/>
        <v>45.080000000000005</v>
      </c>
      <c r="U23" s="42">
        <f t="shared" si="3"/>
        <v>0</v>
      </c>
      <c r="V23" s="42">
        <f t="shared" si="3"/>
        <v>11.639999999999999</v>
      </c>
      <c r="W23" s="42">
        <f t="shared" si="3"/>
        <v>0.67200000000000004</v>
      </c>
      <c r="X23" s="42">
        <f t="shared" si="3"/>
        <v>0</v>
      </c>
      <c r="Y23" s="43">
        <f>SUM(C23:X23)</f>
        <v>337.43299999999994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9.42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13.74</v>
      </c>
      <c r="S24" s="42">
        <f t="shared" si="4"/>
        <v>0</v>
      </c>
      <c r="T24" s="42">
        <f t="shared" si="4"/>
        <v>0</v>
      </c>
      <c r="U24" s="42">
        <f t="shared" si="4"/>
        <v>2.1</v>
      </c>
      <c r="V24" s="42">
        <f t="shared" si="4"/>
        <v>6.7900000000000009</v>
      </c>
      <c r="W24" s="42">
        <f t="shared" si="4"/>
        <v>1.1200000000000001</v>
      </c>
      <c r="X24" s="42">
        <f t="shared" si="4"/>
        <v>0</v>
      </c>
      <c r="Y24" s="43">
        <f>SUM(C24:X24)</f>
        <v>86.52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21.7</v>
      </c>
      <c r="F25" s="44">
        <f t="shared" si="5"/>
        <v>1.48</v>
      </c>
      <c r="G25" s="44">
        <f t="shared" si="5"/>
        <v>8.74</v>
      </c>
      <c r="H25" s="44">
        <f t="shared" si="5"/>
        <v>19.896000000000001</v>
      </c>
      <c r="I25" s="44">
        <f t="shared" si="5"/>
        <v>111.79</v>
      </c>
      <c r="J25" s="44">
        <f t="shared" si="5"/>
        <v>2.14</v>
      </c>
      <c r="K25" s="44">
        <f t="shared" si="5"/>
        <v>0</v>
      </c>
      <c r="L25" s="44">
        <f t="shared" si="5"/>
        <v>6.7900000000000009</v>
      </c>
      <c r="M25" s="44">
        <f t="shared" si="5"/>
        <v>0</v>
      </c>
      <c r="N25" s="44">
        <f t="shared" si="5"/>
        <v>45.09</v>
      </c>
      <c r="O25" s="44">
        <f t="shared" si="5"/>
        <v>1.06</v>
      </c>
      <c r="P25" s="44">
        <f t="shared" si="5"/>
        <v>17.5</v>
      </c>
      <c r="Q25" s="44">
        <f t="shared" si="5"/>
        <v>29.6</v>
      </c>
      <c r="R25" s="44">
        <f t="shared" si="5"/>
        <v>45.800000000000004</v>
      </c>
      <c r="S25" s="44">
        <f t="shared" si="5"/>
        <v>0.745</v>
      </c>
      <c r="T25" s="44">
        <f t="shared" si="5"/>
        <v>45.080000000000005</v>
      </c>
      <c r="U25" s="44">
        <f t="shared" si="5"/>
        <v>2.1</v>
      </c>
      <c r="V25" s="44">
        <f t="shared" si="5"/>
        <v>18.43</v>
      </c>
      <c r="W25" s="45">
        <f t="shared" si="5"/>
        <v>1.792</v>
      </c>
      <c r="X25" s="45">
        <f t="shared" si="5"/>
        <v>0</v>
      </c>
      <c r="Y25" s="43">
        <f>SUM(C25:X25)</f>
        <v>423.95300000000003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5:A8"/>
    <mergeCell ref="A9:A12"/>
    <mergeCell ref="A13:A16"/>
    <mergeCell ref="A21:B21"/>
    <mergeCell ref="A22:B22"/>
    <mergeCell ref="A25:B25"/>
    <mergeCell ref="B1:J1"/>
    <mergeCell ref="M1:Q1"/>
    <mergeCell ref="R1:V1"/>
    <mergeCell ref="P2:S2"/>
    <mergeCell ref="A3:B4"/>
    <mergeCell ref="C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Y28"/>
  <sheetViews>
    <sheetView topLeftCell="A7" workbookViewId="0">
      <selection activeCell="J13" sqref="J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43684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5.5" thickBot="1" x14ac:dyDescent="0.2">
      <c r="A4" s="60"/>
      <c r="B4" s="61"/>
      <c r="C4" s="16" t="s">
        <v>35</v>
      </c>
      <c r="D4" s="17" t="s">
        <v>20</v>
      </c>
      <c r="E4" s="18" t="s">
        <v>21</v>
      </c>
      <c r="F4" s="18" t="s">
        <v>73</v>
      </c>
      <c r="G4" s="18" t="s">
        <v>23</v>
      </c>
      <c r="H4" s="18" t="s">
        <v>22</v>
      </c>
      <c r="I4" s="19" t="s">
        <v>64</v>
      </c>
      <c r="J4" s="18" t="s">
        <v>41</v>
      </c>
      <c r="K4" s="18" t="s">
        <v>81</v>
      </c>
      <c r="L4" s="18" t="s">
        <v>75</v>
      </c>
      <c r="M4" s="18" t="s">
        <v>45</v>
      </c>
      <c r="N4" s="19" t="s">
        <v>31</v>
      </c>
      <c r="O4" s="18" t="s">
        <v>28</v>
      </c>
      <c r="P4" s="18" t="s">
        <v>27</v>
      </c>
      <c r="Q4" s="18" t="s">
        <v>34</v>
      </c>
      <c r="R4" s="18" t="s">
        <v>140</v>
      </c>
      <c r="S4" s="18" t="s">
        <v>32</v>
      </c>
      <c r="T4" s="18" t="s">
        <v>33</v>
      </c>
      <c r="U4" s="19" t="s">
        <v>74</v>
      </c>
      <c r="V4" s="20"/>
      <c r="W4" s="17"/>
      <c r="X4" s="17"/>
      <c r="Y4" s="15"/>
    </row>
    <row r="5" spans="1:25" ht="11.25" customHeight="1" x14ac:dyDescent="0.15">
      <c r="A5" s="65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100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103</v>
      </c>
      <c r="C6" s="25"/>
      <c r="D6" s="25"/>
      <c r="E6" s="25"/>
      <c r="F6" s="25">
        <v>35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>
        <v>35</v>
      </c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37</v>
      </c>
      <c r="C7" s="25"/>
      <c r="D7" s="25"/>
      <c r="E7" s="25"/>
      <c r="F7" s="25"/>
      <c r="G7" s="25"/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38</v>
      </c>
      <c r="C9" s="22"/>
      <c r="D9" s="22"/>
      <c r="E9" s="22"/>
      <c r="F9" s="22"/>
      <c r="G9" s="22"/>
      <c r="H9" s="22"/>
      <c r="I9" s="22"/>
      <c r="J9" s="22"/>
      <c r="K9" s="22">
        <v>25</v>
      </c>
      <c r="L9" s="22">
        <v>40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28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v>40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104</v>
      </c>
      <c r="C11" s="25"/>
      <c r="D11" s="25">
        <v>15</v>
      </c>
      <c r="E11" s="25"/>
      <c r="F11" s="25"/>
      <c r="G11" s="25"/>
      <c r="H11" s="25"/>
      <c r="I11" s="25">
        <v>50</v>
      </c>
      <c r="J11" s="25">
        <v>30</v>
      </c>
      <c r="K11" s="25"/>
      <c r="L11" s="25"/>
      <c r="M11" s="25"/>
      <c r="N11" s="25"/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39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75</v>
      </c>
      <c r="C13" s="22"/>
      <c r="D13" s="22"/>
      <c r="E13" s="22"/>
      <c r="F13" s="22"/>
      <c r="G13" s="22"/>
      <c r="H13" s="22"/>
      <c r="I13" s="22"/>
      <c r="J13" s="22"/>
      <c r="K13" s="22"/>
      <c r="L13" s="22">
        <v>50</v>
      </c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58</v>
      </c>
      <c r="C14" s="25"/>
      <c r="D14" s="25"/>
      <c r="E14" s="25">
        <v>5</v>
      </c>
      <c r="F14" s="25"/>
      <c r="G14" s="25"/>
      <c r="H14" s="25"/>
      <c r="I14" s="25"/>
      <c r="J14" s="25"/>
      <c r="K14" s="25"/>
      <c r="L14" s="25"/>
      <c r="M14" s="25">
        <v>15</v>
      </c>
      <c r="N14" s="25">
        <v>3</v>
      </c>
      <c r="O14" s="25">
        <v>100</v>
      </c>
      <c r="P14" s="25">
        <v>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22</v>
      </c>
      <c r="C16" s="28"/>
      <c r="D16" s="28"/>
      <c r="E16" s="28"/>
      <c r="F16" s="28"/>
      <c r="G16" s="28"/>
      <c r="H16" s="28">
        <v>7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35</v>
      </c>
      <c r="G17" s="31">
        <f t="shared" si="0"/>
        <v>5</v>
      </c>
      <c r="H17" s="31">
        <f t="shared" si="0"/>
        <v>7</v>
      </c>
      <c r="I17" s="31">
        <f t="shared" si="0"/>
        <v>50</v>
      </c>
      <c r="J17" s="31">
        <f t="shared" si="0"/>
        <v>30</v>
      </c>
      <c r="K17" s="31">
        <f t="shared" si="0"/>
        <v>25</v>
      </c>
      <c r="L17" s="31">
        <f t="shared" si="0"/>
        <v>40</v>
      </c>
      <c r="M17" s="31">
        <f t="shared" si="0"/>
        <v>0</v>
      </c>
      <c r="N17" s="31">
        <f t="shared" si="0"/>
        <v>0</v>
      </c>
      <c r="O17" s="31">
        <f t="shared" si="0"/>
        <v>40</v>
      </c>
      <c r="P17" s="31">
        <f t="shared" si="0"/>
        <v>35</v>
      </c>
      <c r="Q17" s="31">
        <f t="shared" si="0"/>
        <v>0</v>
      </c>
      <c r="R17" s="31">
        <f t="shared" si="0"/>
        <v>100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1.4999999999999999E-2</v>
      </c>
      <c r="E18" s="33">
        <f>+(A17*E17)/1000</f>
        <v>0</v>
      </c>
      <c r="F18" s="33">
        <f>+(A17*F17)/1000</f>
        <v>3.5000000000000003E-2</v>
      </c>
      <c r="G18" s="33">
        <f>+(A17*G17)/1000</f>
        <v>5.0000000000000001E-3</v>
      </c>
      <c r="H18" s="33">
        <f>+(A17*H17)/1000</f>
        <v>7.0000000000000001E-3</v>
      </c>
      <c r="I18" s="33">
        <f>+(A17*I17)/1000</f>
        <v>0.05</v>
      </c>
      <c r="J18" s="33">
        <f>+(A17*J17)/1000</f>
        <v>0.03</v>
      </c>
      <c r="K18" s="33">
        <f>+(A17*K17)/1000</f>
        <v>2.5000000000000001E-2</v>
      </c>
      <c r="L18" s="33">
        <f>+(A17*L17)/1000</f>
        <v>0.04</v>
      </c>
      <c r="M18" s="33">
        <f>+(A17*M17)/1000</f>
        <v>0</v>
      </c>
      <c r="N18" s="33">
        <f>+(A17*N17)/1000</f>
        <v>0</v>
      </c>
      <c r="O18" s="33">
        <f>+(A17*O17)/1000</f>
        <v>0.04</v>
      </c>
      <c r="P18" s="33">
        <f>+(A17*P17)/1000</f>
        <v>3.5000000000000003E-2</v>
      </c>
      <c r="Q18" s="33">
        <f>+(A17*Q17)/1000</f>
        <v>0</v>
      </c>
      <c r="R18" s="33">
        <f>+(A17*R17)/1000</f>
        <v>0.1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15</v>
      </c>
      <c r="N19" s="34">
        <f>SUM(N13:N16)</f>
        <v>3</v>
      </c>
      <c r="O19" s="34">
        <f t="shared" si="1"/>
        <v>100</v>
      </c>
      <c r="P19" s="34">
        <f t="shared" si="1"/>
        <v>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5.0000000000000001E-3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0.1</v>
      </c>
      <c r="P20" s="36">
        <f>+(A19*P19)/1000</f>
        <v>5.0000000000000001E-3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5.0000000000000001E-3</v>
      </c>
      <c r="F21" s="38">
        <f t="shared" si="2"/>
        <v>3.5000000000000003E-2</v>
      </c>
      <c r="G21" s="38">
        <f t="shared" si="2"/>
        <v>5.0000000000000001E-3</v>
      </c>
      <c r="H21" s="38">
        <f t="shared" si="2"/>
        <v>1.4E-2</v>
      </c>
      <c r="I21" s="38">
        <f t="shared" si="2"/>
        <v>0.05</v>
      </c>
      <c r="J21" s="38">
        <f t="shared" si="2"/>
        <v>0.03</v>
      </c>
      <c r="K21" s="38">
        <f t="shared" si="2"/>
        <v>2.5000000000000001E-2</v>
      </c>
      <c r="L21" s="38">
        <f t="shared" si="2"/>
        <v>0.09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0.14000000000000001</v>
      </c>
      <c r="P21" s="38">
        <f t="shared" si="2"/>
        <v>0.04</v>
      </c>
      <c r="Q21" s="38">
        <f t="shared" si="2"/>
        <v>0</v>
      </c>
      <c r="R21" s="38">
        <f t="shared" si="2"/>
        <v>0.1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2487</v>
      </c>
      <c r="F22" s="40">
        <v>1288</v>
      </c>
      <c r="G22" s="40">
        <v>296</v>
      </c>
      <c r="H22" s="40">
        <v>1550</v>
      </c>
      <c r="I22" s="40">
        <v>320</v>
      </c>
      <c r="J22" s="40">
        <v>3194</v>
      </c>
      <c r="K22" s="40">
        <v>194</v>
      </c>
      <c r="L22" s="40">
        <v>194</v>
      </c>
      <c r="M22" s="40">
        <v>228</v>
      </c>
      <c r="N22" s="40">
        <v>218</v>
      </c>
      <c r="O22" s="40">
        <v>380</v>
      </c>
      <c r="P22" s="40">
        <v>916</v>
      </c>
      <c r="Q22" s="40">
        <v>144</v>
      </c>
      <c r="R22" s="40">
        <v>274</v>
      </c>
      <c r="S22" s="40">
        <v>364</v>
      </c>
      <c r="T22" s="40">
        <v>149</v>
      </c>
      <c r="U22" s="40">
        <v>49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9.42</v>
      </c>
      <c r="E23" s="42">
        <f t="shared" ref="E23:X23" si="3">SUM(E18*E22)</f>
        <v>0</v>
      </c>
      <c r="F23" s="42">
        <f t="shared" si="3"/>
        <v>45.080000000000005</v>
      </c>
      <c r="G23" s="42">
        <f t="shared" si="3"/>
        <v>1.48</v>
      </c>
      <c r="H23" s="42">
        <f t="shared" si="3"/>
        <v>10.85</v>
      </c>
      <c r="I23" s="42">
        <f t="shared" si="3"/>
        <v>16</v>
      </c>
      <c r="J23" s="42">
        <f t="shared" si="3"/>
        <v>95.82</v>
      </c>
      <c r="K23" s="42">
        <f t="shared" si="3"/>
        <v>4.8500000000000005</v>
      </c>
      <c r="L23" s="42">
        <f t="shared" si="3"/>
        <v>7.76</v>
      </c>
      <c r="M23" s="42">
        <f t="shared" si="3"/>
        <v>0</v>
      </c>
      <c r="N23" s="42">
        <f t="shared" si="3"/>
        <v>0</v>
      </c>
      <c r="O23" s="42">
        <f t="shared" si="3"/>
        <v>15.200000000000001</v>
      </c>
      <c r="P23" s="42">
        <f t="shared" si="3"/>
        <v>32.06</v>
      </c>
      <c r="Q23" s="42">
        <f t="shared" si="3"/>
        <v>0</v>
      </c>
      <c r="R23" s="42">
        <f t="shared" si="3"/>
        <v>27.400000000000002</v>
      </c>
      <c r="S23" s="42">
        <f t="shared" si="3"/>
        <v>25.480000000000004</v>
      </c>
      <c r="T23" s="42">
        <f t="shared" si="3"/>
        <v>0.745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315.34499999999997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12.435</v>
      </c>
      <c r="F24" s="42">
        <f t="shared" si="4"/>
        <v>0</v>
      </c>
      <c r="G24" s="42">
        <f t="shared" si="4"/>
        <v>0</v>
      </c>
      <c r="H24" s="42">
        <f t="shared" si="4"/>
        <v>10.85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9.7000000000000011</v>
      </c>
      <c r="M24" s="42">
        <f t="shared" si="4"/>
        <v>3.42</v>
      </c>
      <c r="N24" s="42">
        <f t="shared" si="4"/>
        <v>0.65400000000000003</v>
      </c>
      <c r="O24" s="42">
        <f t="shared" si="4"/>
        <v>38</v>
      </c>
      <c r="P24" s="42">
        <f t="shared" si="4"/>
        <v>4.58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91.239000000000004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12.435</v>
      </c>
      <c r="F25" s="44">
        <f t="shared" si="5"/>
        <v>45.080000000000005</v>
      </c>
      <c r="G25" s="44">
        <f t="shared" si="5"/>
        <v>1.48</v>
      </c>
      <c r="H25" s="44">
        <f t="shared" si="5"/>
        <v>21.7</v>
      </c>
      <c r="I25" s="44">
        <f t="shared" si="5"/>
        <v>16</v>
      </c>
      <c r="J25" s="44">
        <f t="shared" si="5"/>
        <v>95.82</v>
      </c>
      <c r="K25" s="44">
        <f t="shared" si="5"/>
        <v>4.8500000000000005</v>
      </c>
      <c r="L25" s="44">
        <f t="shared" si="5"/>
        <v>17.46</v>
      </c>
      <c r="M25" s="44">
        <f t="shared" si="5"/>
        <v>3.42</v>
      </c>
      <c r="N25" s="44">
        <f t="shared" si="5"/>
        <v>0.65400000000000003</v>
      </c>
      <c r="O25" s="44">
        <f t="shared" si="5"/>
        <v>53.2</v>
      </c>
      <c r="P25" s="44">
        <f t="shared" si="5"/>
        <v>36.64</v>
      </c>
      <c r="Q25" s="44">
        <f t="shared" si="5"/>
        <v>0</v>
      </c>
      <c r="R25" s="44">
        <f t="shared" si="5"/>
        <v>27.400000000000002</v>
      </c>
      <c r="S25" s="44">
        <f t="shared" si="5"/>
        <v>25.480000000000004</v>
      </c>
      <c r="T25" s="44">
        <f t="shared" si="5"/>
        <v>0.745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406.584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Y28"/>
  <sheetViews>
    <sheetView topLeftCell="A4" workbookViewId="0">
      <selection activeCell="L14" sqref="L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43685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45.75" thickBot="1" x14ac:dyDescent="0.2">
      <c r="A4" s="60"/>
      <c r="B4" s="61"/>
      <c r="C4" s="16" t="s">
        <v>35</v>
      </c>
      <c r="D4" s="17" t="s">
        <v>20</v>
      </c>
      <c r="E4" s="18" t="s">
        <v>21</v>
      </c>
      <c r="F4" s="18" t="s">
        <v>22</v>
      </c>
      <c r="G4" s="18" t="s">
        <v>75</v>
      </c>
      <c r="H4" s="18" t="s">
        <v>44</v>
      </c>
      <c r="I4" s="19" t="s">
        <v>81</v>
      </c>
      <c r="J4" s="18" t="s">
        <v>108</v>
      </c>
      <c r="K4" s="18" t="s">
        <v>34</v>
      </c>
      <c r="L4" s="18" t="s">
        <v>29</v>
      </c>
      <c r="M4" s="18" t="s">
        <v>43</v>
      </c>
      <c r="N4" s="19" t="s">
        <v>41</v>
      </c>
      <c r="O4" s="18" t="s">
        <v>92</v>
      </c>
      <c r="P4" s="18" t="s">
        <v>48</v>
      </c>
      <c r="Q4" s="18" t="s">
        <v>33</v>
      </c>
      <c r="R4" s="18" t="s">
        <v>32</v>
      </c>
      <c r="S4" s="18" t="s">
        <v>130</v>
      </c>
      <c r="T4" s="18" t="s">
        <v>25</v>
      </c>
      <c r="U4" s="19" t="s">
        <v>40</v>
      </c>
      <c r="V4" s="20"/>
      <c r="W4" s="17"/>
      <c r="X4" s="17"/>
      <c r="Y4" s="15"/>
    </row>
    <row r="5" spans="1:25" ht="11.25" customHeight="1" x14ac:dyDescent="0.15">
      <c r="A5" s="65" t="s">
        <v>5</v>
      </c>
      <c r="B5" s="21" t="s">
        <v>46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250</v>
      </c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105</v>
      </c>
      <c r="C6" s="25"/>
      <c r="D6" s="25"/>
      <c r="E6" s="25">
        <v>5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88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38</v>
      </c>
      <c r="C10" s="25"/>
      <c r="D10" s="25"/>
      <c r="E10" s="25"/>
      <c r="F10" s="25"/>
      <c r="G10" s="25">
        <v>40</v>
      </c>
      <c r="H10" s="25"/>
      <c r="I10" s="25">
        <v>20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106</v>
      </c>
      <c r="C11" s="25"/>
      <c r="D11" s="25">
        <v>15</v>
      </c>
      <c r="E11" s="25"/>
      <c r="F11" s="25"/>
      <c r="G11" s="25"/>
      <c r="H11" s="25"/>
      <c r="I11" s="25">
        <v>5</v>
      </c>
      <c r="J11" s="25">
        <v>15</v>
      </c>
      <c r="K11" s="25"/>
      <c r="L11" s="25"/>
      <c r="M11" s="25">
        <v>150</v>
      </c>
      <c r="N11" s="25">
        <v>65</v>
      </c>
      <c r="O11" s="25">
        <v>5</v>
      </c>
      <c r="P11" s="25">
        <v>10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39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22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6"/>
      <c r="B14" s="24" t="s">
        <v>107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>
        <v>20</v>
      </c>
      <c r="M14" s="25"/>
      <c r="N14" s="25"/>
      <c r="O14" s="25">
        <v>3</v>
      </c>
      <c r="P14" s="25">
        <v>5</v>
      </c>
      <c r="Q14" s="25"/>
      <c r="R14" s="25"/>
      <c r="S14" s="25"/>
      <c r="T14" s="25">
        <v>10</v>
      </c>
      <c r="U14" s="25">
        <v>25</v>
      </c>
      <c r="V14" s="26"/>
      <c r="W14" s="26"/>
      <c r="X14" s="26"/>
      <c r="Y14" s="15"/>
    </row>
    <row r="15" spans="1:25" x14ac:dyDescent="0.15">
      <c r="A15" s="66"/>
      <c r="B15" s="24" t="s">
        <v>61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75</v>
      </c>
      <c r="C16" s="28"/>
      <c r="D16" s="28"/>
      <c r="E16" s="28"/>
      <c r="F16" s="28"/>
      <c r="G16" s="28">
        <v>50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15</v>
      </c>
      <c r="E17" s="31">
        <f t="shared" si="0"/>
        <v>5</v>
      </c>
      <c r="F17" s="31">
        <f t="shared" si="0"/>
        <v>7</v>
      </c>
      <c r="G17" s="31">
        <f t="shared" si="0"/>
        <v>40</v>
      </c>
      <c r="H17" s="31">
        <f t="shared" si="0"/>
        <v>1</v>
      </c>
      <c r="I17" s="31">
        <f t="shared" si="0"/>
        <v>25</v>
      </c>
      <c r="J17" s="31">
        <f t="shared" si="0"/>
        <v>15</v>
      </c>
      <c r="K17" s="31">
        <f t="shared" si="0"/>
        <v>0</v>
      </c>
      <c r="L17" s="31">
        <f t="shared" si="0"/>
        <v>0</v>
      </c>
      <c r="M17" s="31">
        <f t="shared" si="0"/>
        <v>150</v>
      </c>
      <c r="N17" s="31">
        <f t="shared" si="0"/>
        <v>65</v>
      </c>
      <c r="O17" s="31">
        <f t="shared" si="0"/>
        <v>5</v>
      </c>
      <c r="P17" s="31">
        <f t="shared" si="0"/>
        <v>10</v>
      </c>
      <c r="Q17" s="31">
        <f t="shared" si="0"/>
        <v>5</v>
      </c>
      <c r="R17" s="31">
        <f t="shared" si="0"/>
        <v>60</v>
      </c>
      <c r="S17" s="31">
        <f t="shared" si="0"/>
        <v>250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1.4999999999999999E-2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0.04</v>
      </c>
      <c r="H18" s="33">
        <f>+(A17*H17)</f>
        <v>1</v>
      </c>
      <c r="I18" s="33">
        <f>+(A17*I17)/1000</f>
        <v>2.5000000000000001E-2</v>
      </c>
      <c r="J18" s="33">
        <f>+(A17*J17)/1000</f>
        <v>1.4999999999999999E-2</v>
      </c>
      <c r="K18" s="33">
        <f>+(A17*K17)/1000</f>
        <v>0</v>
      </c>
      <c r="L18" s="33">
        <f>+(A17*L17)/1000</f>
        <v>0</v>
      </c>
      <c r="M18" s="33">
        <f>+(A17*M17)/1000</f>
        <v>0.15</v>
      </c>
      <c r="N18" s="33">
        <f>+(A17*N17)/1000</f>
        <v>6.5000000000000002E-2</v>
      </c>
      <c r="O18" s="33">
        <f>+(A17*O17)/1000</f>
        <v>5.0000000000000001E-3</v>
      </c>
      <c r="P18" s="33">
        <f>+(A17*P17)/1000</f>
        <v>0.01</v>
      </c>
      <c r="Q18" s="33">
        <f>+(A17*Q17)/1000</f>
        <v>5.0000000000000001E-3</v>
      </c>
      <c r="R18" s="33">
        <f>+(A17*R17)/1000</f>
        <v>0.06</v>
      </c>
      <c r="S18" s="33">
        <f>+(A17*S17)/1000</f>
        <v>0.25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50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20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10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0.05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5.0000000000000001E-3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0.01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0.09</v>
      </c>
      <c r="H21" s="38">
        <f t="shared" si="2"/>
        <v>1</v>
      </c>
      <c r="I21" s="38">
        <f t="shared" si="2"/>
        <v>2.5000000000000001E-2</v>
      </c>
      <c r="J21" s="38">
        <f t="shared" si="2"/>
        <v>1.4999999999999999E-2</v>
      </c>
      <c r="K21" s="38">
        <f t="shared" si="2"/>
        <v>0</v>
      </c>
      <c r="L21" s="38">
        <f t="shared" si="2"/>
        <v>0.02</v>
      </c>
      <c r="M21" s="38">
        <f t="shared" si="2"/>
        <v>0.15</v>
      </c>
      <c r="N21" s="38">
        <f t="shared" si="2"/>
        <v>6.5000000000000002E-2</v>
      </c>
      <c r="O21" s="38">
        <f t="shared" si="2"/>
        <v>8.0000000000000002E-3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0.06</v>
      </c>
      <c r="S21" s="38">
        <f t="shared" si="2"/>
        <v>0.25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2487</v>
      </c>
      <c r="F22" s="40">
        <v>1550</v>
      </c>
      <c r="G22" s="40">
        <v>194</v>
      </c>
      <c r="H22" s="40">
        <v>49</v>
      </c>
      <c r="I22" s="40">
        <v>194</v>
      </c>
      <c r="J22" s="40">
        <v>437</v>
      </c>
      <c r="K22" s="40">
        <v>144</v>
      </c>
      <c r="L22" s="40">
        <v>320</v>
      </c>
      <c r="M22" s="40">
        <v>104</v>
      </c>
      <c r="N22" s="40">
        <v>3194</v>
      </c>
      <c r="O22" s="40">
        <v>224</v>
      </c>
      <c r="P22" s="40">
        <v>212</v>
      </c>
      <c r="Q22" s="40">
        <v>149</v>
      </c>
      <c r="R22" s="40">
        <v>250</v>
      </c>
      <c r="S22" s="40">
        <v>108</v>
      </c>
      <c r="T22" s="40">
        <v>214</v>
      </c>
      <c r="U22" s="40">
        <v>167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9.42</v>
      </c>
      <c r="E23" s="42">
        <f t="shared" ref="E23:X23" si="3">SUM(E18*E22)</f>
        <v>12.435</v>
      </c>
      <c r="F23" s="42">
        <f t="shared" si="3"/>
        <v>10.85</v>
      </c>
      <c r="G23" s="42">
        <f t="shared" si="3"/>
        <v>7.76</v>
      </c>
      <c r="H23" s="42">
        <f t="shared" si="3"/>
        <v>49</v>
      </c>
      <c r="I23" s="42">
        <f t="shared" si="3"/>
        <v>4.8500000000000005</v>
      </c>
      <c r="J23" s="42">
        <f t="shared" si="3"/>
        <v>6.5549999999999997</v>
      </c>
      <c r="K23" s="42">
        <f t="shared" si="3"/>
        <v>0</v>
      </c>
      <c r="L23" s="42">
        <f t="shared" si="3"/>
        <v>0</v>
      </c>
      <c r="M23" s="42">
        <f t="shared" si="3"/>
        <v>15.6</v>
      </c>
      <c r="N23" s="42">
        <f t="shared" si="3"/>
        <v>207.61</v>
      </c>
      <c r="O23" s="42">
        <f t="shared" si="3"/>
        <v>1.1200000000000001</v>
      </c>
      <c r="P23" s="42">
        <f t="shared" si="3"/>
        <v>2.12</v>
      </c>
      <c r="Q23" s="42">
        <f t="shared" si="3"/>
        <v>0.745</v>
      </c>
      <c r="R23" s="42">
        <f t="shared" si="3"/>
        <v>15</v>
      </c>
      <c r="S23" s="42">
        <f t="shared" si="3"/>
        <v>27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393.26499999999999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17.408999999999999</v>
      </c>
      <c r="F24" s="42">
        <f t="shared" si="4"/>
        <v>10.85</v>
      </c>
      <c r="G24" s="42">
        <f t="shared" si="4"/>
        <v>9.7000000000000011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6.4</v>
      </c>
      <c r="M24" s="42">
        <f t="shared" si="4"/>
        <v>0</v>
      </c>
      <c r="N24" s="42">
        <f t="shared" si="4"/>
        <v>0</v>
      </c>
      <c r="O24" s="42">
        <f t="shared" si="4"/>
        <v>0.67200000000000004</v>
      </c>
      <c r="P24" s="42">
        <f t="shared" si="4"/>
        <v>1.06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2.14</v>
      </c>
      <c r="U24" s="42">
        <f t="shared" si="4"/>
        <v>4.1749999999999998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64.006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29.844000000000001</v>
      </c>
      <c r="F25" s="44">
        <f t="shared" si="5"/>
        <v>21.7</v>
      </c>
      <c r="G25" s="44">
        <f t="shared" si="5"/>
        <v>17.46</v>
      </c>
      <c r="H25" s="44">
        <f t="shared" si="5"/>
        <v>49</v>
      </c>
      <c r="I25" s="44">
        <f t="shared" si="5"/>
        <v>4.8500000000000005</v>
      </c>
      <c r="J25" s="44">
        <f t="shared" si="5"/>
        <v>6.5549999999999997</v>
      </c>
      <c r="K25" s="44">
        <f t="shared" si="5"/>
        <v>0</v>
      </c>
      <c r="L25" s="44">
        <f t="shared" si="5"/>
        <v>6.4</v>
      </c>
      <c r="M25" s="44">
        <f t="shared" si="5"/>
        <v>15.6</v>
      </c>
      <c r="N25" s="44">
        <f t="shared" si="5"/>
        <v>207.61</v>
      </c>
      <c r="O25" s="44">
        <f t="shared" si="5"/>
        <v>1.792</v>
      </c>
      <c r="P25" s="44">
        <f t="shared" si="5"/>
        <v>3.1799999999999997</v>
      </c>
      <c r="Q25" s="44">
        <f t="shared" si="5"/>
        <v>0.745</v>
      </c>
      <c r="R25" s="44">
        <f t="shared" si="5"/>
        <v>15</v>
      </c>
      <c r="S25" s="44">
        <f t="shared" si="5"/>
        <v>27</v>
      </c>
      <c r="T25" s="44">
        <f t="shared" si="5"/>
        <v>2.14</v>
      </c>
      <c r="U25" s="44">
        <f t="shared" si="5"/>
        <v>4.1749999999999998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457.27100000000002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8"/>
  <sheetViews>
    <sheetView topLeftCell="A4" workbookViewId="0">
      <selection activeCell="K14" sqref="K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43686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23</v>
      </c>
      <c r="G4" s="18" t="s">
        <v>30</v>
      </c>
      <c r="H4" s="18" t="s">
        <v>25</v>
      </c>
      <c r="I4" s="19" t="s">
        <v>48</v>
      </c>
      <c r="J4" s="18" t="s">
        <v>41</v>
      </c>
      <c r="K4" s="18" t="s">
        <v>40</v>
      </c>
      <c r="L4" s="18" t="s">
        <v>28</v>
      </c>
      <c r="M4" s="18" t="s">
        <v>25</v>
      </c>
      <c r="N4" s="19" t="s">
        <v>31</v>
      </c>
      <c r="O4" s="18" t="s">
        <v>20</v>
      </c>
      <c r="P4" s="18" t="s">
        <v>81</v>
      </c>
      <c r="Q4" s="18" t="s">
        <v>140</v>
      </c>
      <c r="R4" s="18" t="s">
        <v>33</v>
      </c>
      <c r="S4" s="18" t="s">
        <v>118</v>
      </c>
      <c r="T4" s="18" t="s">
        <v>75</v>
      </c>
      <c r="U4" s="19" t="s">
        <v>32</v>
      </c>
      <c r="V4" s="20" t="s">
        <v>87</v>
      </c>
      <c r="W4" s="17"/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100</v>
      </c>
      <c r="V5" s="23"/>
      <c r="W5" s="23"/>
      <c r="X5" s="23"/>
      <c r="Y5" s="15"/>
    </row>
    <row r="6" spans="1:25" x14ac:dyDescent="0.15">
      <c r="A6" s="66"/>
      <c r="B6" s="24" t="s">
        <v>94</v>
      </c>
      <c r="C6" s="25"/>
      <c r="D6" s="25"/>
      <c r="E6" s="25"/>
      <c r="F6" s="25">
        <v>20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>
        <v>20</v>
      </c>
      <c r="R6" s="25"/>
      <c r="S6" s="25"/>
      <c r="T6" s="25"/>
      <c r="U6" s="25">
        <v>15</v>
      </c>
      <c r="V6" s="26"/>
      <c r="W6" s="26"/>
      <c r="X6" s="26"/>
      <c r="Y6" s="15"/>
    </row>
    <row r="7" spans="1:25" x14ac:dyDescent="0.15">
      <c r="A7" s="66"/>
      <c r="B7" s="24" t="s">
        <v>71</v>
      </c>
      <c r="C7" s="25"/>
      <c r="D7" s="25"/>
      <c r="E7" s="25"/>
      <c r="F7" s="25">
        <v>18</v>
      </c>
      <c r="G7" s="25">
        <f>1/10</f>
        <v>0.1</v>
      </c>
      <c r="H7" s="25"/>
      <c r="I7" s="25"/>
      <c r="J7" s="25"/>
      <c r="K7" s="25"/>
      <c r="L7" s="25">
        <v>25</v>
      </c>
      <c r="M7" s="25"/>
      <c r="N7" s="25">
        <v>28</v>
      </c>
      <c r="O7" s="25">
        <v>5</v>
      </c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95</v>
      </c>
      <c r="C8" s="28">
        <v>40</v>
      </c>
      <c r="D8" s="28"/>
      <c r="E8" s="28">
        <v>7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139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24" t="s">
        <v>117</v>
      </c>
      <c r="C10" s="25"/>
      <c r="D10" s="25">
        <v>8</v>
      </c>
      <c r="E10" s="25"/>
      <c r="F10" s="25"/>
      <c r="G10" s="25"/>
      <c r="H10" s="25">
        <v>15</v>
      </c>
      <c r="I10" s="25">
        <v>5</v>
      </c>
      <c r="J10" s="25">
        <v>40</v>
      </c>
      <c r="K10" s="25">
        <v>80</v>
      </c>
      <c r="L10" s="25"/>
      <c r="M10" s="25">
        <v>10</v>
      </c>
      <c r="N10" s="25"/>
      <c r="O10" s="25"/>
      <c r="P10" s="25">
        <v>10</v>
      </c>
      <c r="Q10" s="25"/>
      <c r="R10" s="25"/>
      <c r="S10" s="25">
        <v>100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66"/>
      <c r="B11" s="30" t="s">
        <v>19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>
        <v>60</v>
      </c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89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>
        <v>40</v>
      </c>
      <c r="W13" s="23"/>
      <c r="X13" s="23"/>
      <c r="Y13" s="15"/>
    </row>
    <row r="14" spans="1:25" x14ac:dyDescent="0.15">
      <c r="A14" s="66"/>
      <c r="B14" s="30" t="s">
        <v>49</v>
      </c>
      <c r="C14" s="25"/>
      <c r="D14" s="25">
        <v>15</v>
      </c>
      <c r="E14" s="25"/>
      <c r="F14" s="25"/>
      <c r="G14" s="25"/>
      <c r="H14" s="25"/>
      <c r="I14" s="25"/>
      <c r="J14" s="25"/>
      <c r="K14" s="25">
        <v>250</v>
      </c>
      <c r="L14" s="25"/>
      <c r="M14" s="25"/>
      <c r="N14" s="25"/>
      <c r="O14" s="25"/>
      <c r="P14" s="25"/>
      <c r="Q14" s="25"/>
      <c r="R14" s="25">
        <v>5</v>
      </c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96</v>
      </c>
      <c r="C16" s="28"/>
      <c r="D16" s="28"/>
      <c r="E16" s="28">
        <v>7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 t="shared" ref="C17:X17" si="0">SUM(C5:C12)</f>
        <v>80</v>
      </c>
      <c r="D17" s="31">
        <f t="shared" si="0"/>
        <v>8</v>
      </c>
      <c r="E17" s="31">
        <f t="shared" si="0"/>
        <v>7</v>
      </c>
      <c r="F17" s="31">
        <f t="shared" si="0"/>
        <v>38</v>
      </c>
      <c r="G17" s="31">
        <f t="shared" si="0"/>
        <v>0.1</v>
      </c>
      <c r="H17" s="31">
        <f t="shared" si="0"/>
        <v>15</v>
      </c>
      <c r="I17" s="31">
        <f t="shared" si="0"/>
        <v>5</v>
      </c>
      <c r="J17" s="31">
        <f t="shared" si="0"/>
        <v>40</v>
      </c>
      <c r="K17" s="31">
        <f t="shared" si="0"/>
        <v>80</v>
      </c>
      <c r="L17" s="31">
        <f t="shared" si="0"/>
        <v>25</v>
      </c>
      <c r="M17" s="31">
        <f t="shared" si="0"/>
        <v>10</v>
      </c>
      <c r="N17" s="31">
        <f t="shared" si="0"/>
        <v>28</v>
      </c>
      <c r="O17" s="31">
        <f t="shared" si="0"/>
        <v>5</v>
      </c>
      <c r="P17" s="31">
        <f t="shared" si="0"/>
        <v>10</v>
      </c>
      <c r="Q17" s="31">
        <f t="shared" si="0"/>
        <v>20</v>
      </c>
      <c r="R17" s="31">
        <f t="shared" si="0"/>
        <v>0</v>
      </c>
      <c r="S17" s="31">
        <f t="shared" si="0"/>
        <v>100</v>
      </c>
      <c r="T17" s="31">
        <f t="shared" si="0"/>
        <v>60</v>
      </c>
      <c r="U17" s="31">
        <f t="shared" si="0"/>
        <v>115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8.0000000000000002E-3</v>
      </c>
      <c r="E18" s="33">
        <f>+(A17*E17)/1000</f>
        <v>7.0000000000000001E-3</v>
      </c>
      <c r="F18" s="33">
        <f>+(A17*F17)/1000</f>
        <v>3.7999999999999999E-2</v>
      </c>
      <c r="G18" s="33">
        <f>+(A17*G17)</f>
        <v>0.1</v>
      </c>
      <c r="H18" s="33">
        <f>+(A17*H17)/1000</f>
        <v>1.4999999999999999E-2</v>
      </c>
      <c r="I18" s="33">
        <f>+(A17*I17)/1000</f>
        <v>5.0000000000000001E-3</v>
      </c>
      <c r="J18" s="33">
        <f>+(A17*J17)/1000</f>
        <v>0.04</v>
      </c>
      <c r="K18" s="33">
        <f>+(A17*K17)/1000</f>
        <v>0.08</v>
      </c>
      <c r="L18" s="33">
        <f>+(A17*L17)/1000</f>
        <v>2.5000000000000001E-2</v>
      </c>
      <c r="M18" s="33">
        <f>+(A17*M17)/1000</f>
        <v>0.01</v>
      </c>
      <c r="N18" s="33">
        <f>+(A17*N17)/1000</f>
        <v>2.8000000000000001E-2</v>
      </c>
      <c r="O18" s="33">
        <f>+(A17*O17)/1000</f>
        <v>5.0000000000000001E-3</v>
      </c>
      <c r="P18" s="33">
        <f>+(A17*P17)/1000</f>
        <v>0.01</v>
      </c>
      <c r="Q18" s="33">
        <f>+(A17*Q17)/1000</f>
        <v>0.02</v>
      </c>
      <c r="R18" s="33">
        <f>+(A17*R17)/1000</f>
        <v>0</v>
      </c>
      <c r="S18" s="33">
        <f>+(A17*S17)/1000</f>
        <v>0.1</v>
      </c>
      <c r="T18" s="33">
        <f>+(A17*T17)/1000</f>
        <v>0.06</v>
      </c>
      <c r="U18" s="33">
        <f>+(A17*U17)/1000</f>
        <v>0.115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250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40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0.25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5.0000000000000001E-3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0.04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3.7999999999999999E-2</v>
      </c>
      <c r="G21" s="38">
        <f t="shared" si="2"/>
        <v>0.1</v>
      </c>
      <c r="H21" s="38">
        <f t="shared" si="2"/>
        <v>1.4999999999999999E-2</v>
      </c>
      <c r="I21" s="38">
        <f t="shared" si="2"/>
        <v>5.0000000000000001E-3</v>
      </c>
      <c r="J21" s="38">
        <f t="shared" si="2"/>
        <v>0.04</v>
      </c>
      <c r="K21" s="38">
        <f t="shared" si="2"/>
        <v>0.33</v>
      </c>
      <c r="L21" s="38">
        <f t="shared" si="2"/>
        <v>2.5000000000000001E-2</v>
      </c>
      <c r="M21" s="38">
        <f t="shared" si="2"/>
        <v>0.01</v>
      </c>
      <c r="N21" s="38">
        <f t="shared" si="2"/>
        <v>2.8000000000000001E-2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5.0000000000000001E-3</v>
      </c>
      <c r="S21" s="38">
        <f t="shared" si="2"/>
        <v>0.1</v>
      </c>
      <c r="T21" s="38">
        <f t="shared" si="2"/>
        <v>0.06</v>
      </c>
      <c r="U21" s="38">
        <f t="shared" si="2"/>
        <v>0.115</v>
      </c>
      <c r="V21" s="38">
        <f t="shared" si="2"/>
        <v>4.4999999999999998E-2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296</v>
      </c>
      <c r="G22" s="40">
        <v>49</v>
      </c>
      <c r="H22" s="40">
        <v>214</v>
      </c>
      <c r="I22" s="40">
        <v>212</v>
      </c>
      <c r="J22" s="40">
        <v>3194</v>
      </c>
      <c r="K22" s="40">
        <v>167</v>
      </c>
      <c r="L22" s="40">
        <v>380</v>
      </c>
      <c r="M22" s="40">
        <v>214</v>
      </c>
      <c r="N22" s="40">
        <v>218</v>
      </c>
      <c r="O22" s="40">
        <v>628</v>
      </c>
      <c r="P22" s="40">
        <v>194</v>
      </c>
      <c r="Q22" s="40">
        <v>274</v>
      </c>
      <c r="R22" s="40">
        <v>149</v>
      </c>
      <c r="S22" s="40">
        <v>148</v>
      </c>
      <c r="T22" s="40">
        <v>194</v>
      </c>
      <c r="U22" s="40">
        <v>250</v>
      </c>
      <c r="V22" s="40">
        <v>224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19.896000000000001</v>
      </c>
      <c r="E23" s="42">
        <f t="shared" ref="E23:X23" si="3">SUM(E18*E22)</f>
        <v>10.85</v>
      </c>
      <c r="F23" s="42">
        <f t="shared" si="3"/>
        <v>11.247999999999999</v>
      </c>
      <c r="G23" s="42">
        <f t="shared" si="3"/>
        <v>4.9000000000000004</v>
      </c>
      <c r="H23" s="42">
        <f t="shared" si="3"/>
        <v>3.21</v>
      </c>
      <c r="I23" s="42">
        <f t="shared" si="3"/>
        <v>1.06</v>
      </c>
      <c r="J23" s="42">
        <f t="shared" si="3"/>
        <v>127.76</v>
      </c>
      <c r="K23" s="42">
        <f t="shared" si="3"/>
        <v>13.36</v>
      </c>
      <c r="L23" s="42">
        <f t="shared" si="3"/>
        <v>9.5</v>
      </c>
      <c r="M23" s="42">
        <f t="shared" si="3"/>
        <v>2.14</v>
      </c>
      <c r="N23" s="42">
        <f t="shared" si="3"/>
        <v>6.1040000000000001</v>
      </c>
      <c r="O23" s="42">
        <f t="shared" si="3"/>
        <v>3.14</v>
      </c>
      <c r="P23" s="42">
        <f t="shared" si="3"/>
        <v>1.94</v>
      </c>
      <c r="Q23" s="42">
        <f t="shared" si="3"/>
        <v>5.48</v>
      </c>
      <c r="R23" s="42">
        <f t="shared" si="3"/>
        <v>0</v>
      </c>
      <c r="S23" s="42">
        <f t="shared" si="3"/>
        <v>14.8</v>
      </c>
      <c r="T23" s="42">
        <f t="shared" si="3"/>
        <v>11.639999999999999</v>
      </c>
      <c r="U23" s="42">
        <f t="shared" si="3"/>
        <v>28.75</v>
      </c>
      <c r="V23" s="42">
        <f t="shared" si="3"/>
        <v>1.1200000000000001</v>
      </c>
      <c r="W23" s="42">
        <f t="shared" si="3"/>
        <v>0</v>
      </c>
      <c r="X23" s="42">
        <f t="shared" si="3"/>
        <v>0</v>
      </c>
      <c r="Y23" s="43">
        <f>SUM(C23:X23)</f>
        <v>300.09800000000001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37.305</v>
      </c>
      <c r="E24" s="42">
        <f t="shared" ref="E24:X24" si="4">SUM(E20*E22)</f>
        <v>10.85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41.75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0.745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8.9600000000000009</v>
      </c>
      <c r="W24" s="42">
        <f t="shared" si="4"/>
        <v>0</v>
      </c>
      <c r="X24" s="42">
        <f t="shared" si="4"/>
        <v>0</v>
      </c>
      <c r="Y24" s="43">
        <f>SUM(C24:X24)</f>
        <v>111.21000000000001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57.201000000000001</v>
      </c>
      <c r="E25" s="44">
        <f t="shared" si="5"/>
        <v>21.7</v>
      </c>
      <c r="F25" s="44">
        <f t="shared" si="5"/>
        <v>11.247999999999999</v>
      </c>
      <c r="G25" s="44">
        <f t="shared" si="5"/>
        <v>4.9000000000000004</v>
      </c>
      <c r="H25" s="44">
        <f t="shared" si="5"/>
        <v>3.21</v>
      </c>
      <c r="I25" s="44">
        <f t="shared" si="5"/>
        <v>1.06</v>
      </c>
      <c r="J25" s="44">
        <f t="shared" si="5"/>
        <v>127.76</v>
      </c>
      <c r="K25" s="44">
        <f t="shared" si="5"/>
        <v>55.11</v>
      </c>
      <c r="L25" s="44">
        <f t="shared" si="5"/>
        <v>9.5</v>
      </c>
      <c r="M25" s="44">
        <f t="shared" si="5"/>
        <v>2.14</v>
      </c>
      <c r="N25" s="44">
        <f t="shared" si="5"/>
        <v>6.1040000000000001</v>
      </c>
      <c r="O25" s="44">
        <f t="shared" si="5"/>
        <v>3.14</v>
      </c>
      <c r="P25" s="44">
        <f t="shared" si="5"/>
        <v>1.94</v>
      </c>
      <c r="Q25" s="44">
        <f t="shared" si="5"/>
        <v>5.48</v>
      </c>
      <c r="R25" s="44">
        <f t="shared" si="5"/>
        <v>0.745</v>
      </c>
      <c r="S25" s="44">
        <f t="shared" si="5"/>
        <v>14.8</v>
      </c>
      <c r="T25" s="44">
        <f t="shared" si="5"/>
        <v>11.639999999999999</v>
      </c>
      <c r="U25" s="44">
        <f t="shared" si="5"/>
        <v>28.75</v>
      </c>
      <c r="V25" s="44">
        <f t="shared" si="5"/>
        <v>10.08</v>
      </c>
      <c r="W25" s="45">
        <f t="shared" si="5"/>
        <v>0</v>
      </c>
      <c r="X25" s="45">
        <f t="shared" si="5"/>
        <v>0</v>
      </c>
      <c r="Y25" s="43">
        <f>SUM(C25:X25)</f>
        <v>411.30799999999999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Y33"/>
  <sheetViews>
    <sheetView topLeftCell="A4" workbookViewId="0">
      <selection activeCell="S15" sqref="S1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43689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81</v>
      </c>
      <c r="G4" s="18" t="s">
        <v>44</v>
      </c>
      <c r="H4" s="18" t="s">
        <v>119</v>
      </c>
      <c r="I4" s="19" t="s">
        <v>21</v>
      </c>
      <c r="J4" s="18" t="s">
        <v>75</v>
      </c>
      <c r="K4" s="18" t="s">
        <v>82</v>
      </c>
      <c r="L4" s="18" t="s">
        <v>40</v>
      </c>
      <c r="M4" s="18" t="s">
        <v>48</v>
      </c>
      <c r="N4" s="19" t="s">
        <v>28</v>
      </c>
      <c r="O4" s="18" t="s">
        <v>25</v>
      </c>
      <c r="P4" s="18" t="s">
        <v>130</v>
      </c>
      <c r="Q4" s="18" t="s">
        <v>131</v>
      </c>
      <c r="R4" s="18" t="s">
        <v>33</v>
      </c>
      <c r="S4" s="18" t="s">
        <v>29</v>
      </c>
      <c r="T4" s="18" t="s">
        <v>87</v>
      </c>
      <c r="U4" s="19" t="s">
        <v>27</v>
      </c>
      <c r="V4" s="20"/>
      <c r="W4" s="17"/>
      <c r="X4" s="17"/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250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66</v>
      </c>
      <c r="C6" s="25"/>
      <c r="D6" s="25"/>
      <c r="E6" s="25"/>
      <c r="F6" s="25"/>
      <c r="G6" s="25">
        <v>1</v>
      </c>
      <c r="H6" s="25"/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78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80</v>
      </c>
      <c r="C9" s="22"/>
      <c r="D9" s="22"/>
      <c r="E9" s="22"/>
      <c r="F9" s="22">
        <v>40</v>
      </c>
      <c r="G9" s="22"/>
      <c r="H9" s="22"/>
      <c r="I9" s="22"/>
      <c r="J9" s="22">
        <v>50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6"/>
      <c r="B10" s="30" t="s">
        <v>79</v>
      </c>
      <c r="C10" s="25"/>
      <c r="D10" s="25"/>
      <c r="E10" s="25"/>
      <c r="F10" s="25">
        <v>5</v>
      </c>
      <c r="G10" s="25"/>
      <c r="H10" s="25">
        <v>70</v>
      </c>
      <c r="I10" s="25">
        <v>8</v>
      </c>
      <c r="J10" s="25"/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66"/>
      <c r="B11" s="30" t="s">
        <v>22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39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90</v>
      </c>
      <c r="C13" s="22"/>
      <c r="D13" s="22"/>
      <c r="E13" s="22"/>
      <c r="F13" s="22"/>
      <c r="G13" s="22"/>
      <c r="H13" s="22"/>
      <c r="I13" s="22"/>
      <c r="J13" s="22">
        <v>40</v>
      </c>
      <c r="K13" s="22"/>
      <c r="L13" s="22"/>
      <c r="M13" s="22"/>
      <c r="N13" s="22"/>
      <c r="O13" s="22"/>
      <c r="P13" s="22"/>
      <c r="Q13" s="22"/>
      <c r="R13" s="22"/>
      <c r="S13" s="22"/>
      <c r="T13" s="22">
        <v>40</v>
      </c>
      <c r="U13" s="22"/>
      <c r="V13" s="23"/>
      <c r="W13" s="23"/>
      <c r="X13" s="23"/>
      <c r="Y13" s="15"/>
    </row>
    <row r="14" spans="1:25" x14ac:dyDescent="0.15">
      <c r="A14" s="66"/>
      <c r="B14" s="24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>
        <v>10</v>
      </c>
      <c r="V14" s="26"/>
      <c r="W14" s="26"/>
      <c r="X14" s="26"/>
      <c r="Y14" s="15"/>
    </row>
    <row r="15" spans="1:25" x14ac:dyDescent="0.15">
      <c r="A15" s="66"/>
      <c r="B15" s="24" t="s">
        <v>65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45</v>
      </c>
      <c r="G17" s="31">
        <f t="shared" si="0"/>
        <v>1</v>
      </c>
      <c r="H17" s="31">
        <f t="shared" si="0"/>
        <v>70</v>
      </c>
      <c r="I17" s="31">
        <f t="shared" si="0"/>
        <v>13</v>
      </c>
      <c r="J17" s="31">
        <f t="shared" si="0"/>
        <v>50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10</v>
      </c>
      <c r="P17" s="31">
        <f t="shared" si="0"/>
        <v>250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4.4999999999999998E-2</v>
      </c>
      <c r="G18" s="33">
        <f>+(A17*G17)</f>
        <v>1</v>
      </c>
      <c r="H18" s="33">
        <f>+(A17*H17)/1000</f>
        <v>7.0000000000000007E-2</v>
      </c>
      <c r="I18" s="33">
        <f>+(A17*I17)/1000</f>
        <v>1.2999999999999999E-2</v>
      </c>
      <c r="J18" s="33">
        <f>+(A17*J17)/1000</f>
        <v>0.05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0.01</v>
      </c>
      <c r="P18" s="33">
        <f>+(A17*P17)/1000</f>
        <v>0.25</v>
      </c>
      <c r="Q18" s="33">
        <f>+(A17*Q17)/1000</f>
        <v>0.06</v>
      </c>
      <c r="R18" s="33">
        <f>+(A17*R17)/1000</f>
        <v>5.0000000000000001E-3</v>
      </c>
      <c r="S18" s="33">
        <f>+(A17*S17)/1000</f>
        <v>0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40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40</v>
      </c>
      <c r="U19" s="34">
        <f t="shared" si="1"/>
        <v>10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0.04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0.05</v>
      </c>
      <c r="T20" s="36">
        <f>+(A19*T19)/1000</f>
        <v>0.04</v>
      </c>
      <c r="U20" s="36">
        <f>+(A19*U19)/1000</f>
        <v>0.01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4.4999999999999998E-2</v>
      </c>
      <c r="G21" s="38">
        <f t="shared" si="2"/>
        <v>1</v>
      </c>
      <c r="H21" s="38">
        <f t="shared" si="2"/>
        <v>7.0000000000000007E-2</v>
      </c>
      <c r="I21" s="38">
        <f t="shared" si="2"/>
        <v>1.2999999999999999E-2</v>
      </c>
      <c r="J21" s="38">
        <f t="shared" si="2"/>
        <v>0.09</v>
      </c>
      <c r="K21" s="38">
        <f t="shared" si="2"/>
        <v>0.02</v>
      </c>
      <c r="L21" s="38">
        <f t="shared" si="2"/>
        <v>0.02</v>
      </c>
      <c r="M21" s="38">
        <f t="shared" si="2"/>
        <v>5.0000000000000001E-3</v>
      </c>
      <c r="N21" s="38">
        <f t="shared" si="2"/>
        <v>0.05</v>
      </c>
      <c r="O21" s="38">
        <f t="shared" si="2"/>
        <v>0.01</v>
      </c>
      <c r="P21" s="38">
        <f t="shared" si="2"/>
        <v>0.25</v>
      </c>
      <c r="Q21" s="38">
        <f t="shared" si="2"/>
        <v>0.06</v>
      </c>
      <c r="R21" s="38">
        <f t="shared" si="2"/>
        <v>5.0000000000000001E-3</v>
      </c>
      <c r="S21" s="38">
        <f t="shared" si="2"/>
        <v>0.05</v>
      </c>
      <c r="T21" s="38">
        <f t="shared" si="2"/>
        <v>4.4999999999999998E-2</v>
      </c>
      <c r="U21" s="38">
        <f t="shared" si="2"/>
        <v>0.01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194</v>
      </c>
      <c r="G22" s="40">
        <v>49</v>
      </c>
      <c r="H22" s="40">
        <v>1353</v>
      </c>
      <c r="I22" s="40">
        <v>2487</v>
      </c>
      <c r="J22" s="40">
        <v>194</v>
      </c>
      <c r="K22" s="40">
        <v>437</v>
      </c>
      <c r="L22" s="40">
        <v>167</v>
      </c>
      <c r="M22" s="40">
        <v>212</v>
      </c>
      <c r="N22" s="40">
        <v>380</v>
      </c>
      <c r="O22" s="40">
        <v>214</v>
      </c>
      <c r="P22" s="40">
        <v>108</v>
      </c>
      <c r="Q22" s="40">
        <v>250</v>
      </c>
      <c r="R22" s="40">
        <v>149</v>
      </c>
      <c r="S22" s="40">
        <v>320</v>
      </c>
      <c r="T22" s="40">
        <v>224</v>
      </c>
      <c r="U22" s="40">
        <v>916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X23" si="3">SUM(E18*E22)</f>
        <v>21.7</v>
      </c>
      <c r="F23" s="42">
        <f t="shared" si="3"/>
        <v>8.73</v>
      </c>
      <c r="G23" s="42">
        <f t="shared" si="3"/>
        <v>49</v>
      </c>
      <c r="H23" s="42">
        <f t="shared" si="3"/>
        <v>94.710000000000008</v>
      </c>
      <c r="I23" s="42">
        <f t="shared" si="3"/>
        <v>32.330999999999996</v>
      </c>
      <c r="J23" s="42">
        <f t="shared" si="3"/>
        <v>9.7000000000000011</v>
      </c>
      <c r="K23" s="42">
        <f t="shared" si="3"/>
        <v>8.74</v>
      </c>
      <c r="L23" s="42">
        <f t="shared" si="3"/>
        <v>3.34</v>
      </c>
      <c r="M23" s="42">
        <f t="shared" si="3"/>
        <v>1.06</v>
      </c>
      <c r="N23" s="42">
        <f t="shared" si="3"/>
        <v>0</v>
      </c>
      <c r="O23" s="42">
        <f t="shared" si="3"/>
        <v>2.14</v>
      </c>
      <c r="P23" s="42">
        <f t="shared" si="3"/>
        <v>27</v>
      </c>
      <c r="Q23" s="42">
        <f t="shared" si="3"/>
        <v>15</v>
      </c>
      <c r="R23" s="42">
        <f t="shared" si="3"/>
        <v>0.745</v>
      </c>
      <c r="S23" s="42">
        <f t="shared" si="3"/>
        <v>0</v>
      </c>
      <c r="T23" s="42">
        <f t="shared" si="3"/>
        <v>1.1200000000000001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298.51599999999996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9.42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7.76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19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16</v>
      </c>
      <c r="T24" s="42">
        <f t="shared" si="4"/>
        <v>8.9600000000000009</v>
      </c>
      <c r="U24" s="42">
        <f t="shared" si="4"/>
        <v>9.16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81.900000000000006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21.7</v>
      </c>
      <c r="F25" s="44">
        <f t="shared" si="5"/>
        <v>8.73</v>
      </c>
      <c r="G25" s="44">
        <f t="shared" si="5"/>
        <v>49</v>
      </c>
      <c r="H25" s="44">
        <f t="shared" si="5"/>
        <v>94.710000000000008</v>
      </c>
      <c r="I25" s="44">
        <f t="shared" si="5"/>
        <v>32.330999999999996</v>
      </c>
      <c r="J25" s="44">
        <f t="shared" si="5"/>
        <v>17.46</v>
      </c>
      <c r="K25" s="44">
        <f t="shared" si="5"/>
        <v>8.74</v>
      </c>
      <c r="L25" s="44">
        <f t="shared" si="5"/>
        <v>3.34</v>
      </c>
      <c r="M25" s="44">
        <f t="shared" si="5"/>
        <v>1.06</v>
      </c>
      <c r="N25" s="44">
        <f t="shared" si="5"/>
        <v>19</v>
      </c>
      <c r="O25" s="44">
        <f t="shared" si="5"/>
        <v>2.14</v>
      </c>
      <c r="P25" s="44">
        <f t="shared" si="5"/>
        <v>27</v>
      </c>
      <c r="Q25" s="44">
        <f t="shared" si="5"/>
        <v>15</v>
      </c>
      <c r="R25" s="44">
        <f t="shared" si="5"/>
        <v>0.745</v>
      </c>
      <c r="S25" s="44">
        <f t="shared" si="5"/>
        <v>16</v>
      </c>
      <c r="T25" s="44">
        <f t="shared" si="5"/>
        <v>10.08</v>
      </c>
      <c r="U25" s="44">
        <f t="shared" si="5"/>
        <v>9.16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380.416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  <row r="31" spans="1: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</row>
    <row r="32" spans="1:25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7"/>
    </row>
    <row r="33" spans="1:19" x14ac:dyDescent="0.15">
      <c r="A33" s="52" t="s">
        <v>12</v>
      </c>
      <c r="B33" s="52"/>
      <c r="C33" s="50"/>
      <c r="H33" s="52" t="s">
        <v>13</v>
      </c>
      <c r="I33" s="52"/>
      <c r="J33" s="52"/>
      <c r="K33" s="52"/>
      <c r="P33" s="52" t="s">
        <v>14</v>
      </c>
      <c r="Q33" s="52"/>
      <c r="R33" s="52"/>
      <c r="S33" s="52"/>
    </row>
  </sheetData>
  <mergeCells count="18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P33:S33"/>
    <mergeCell ref="A33:B33"/>
    <mergeCell ref="H33:K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28"/>
  <sheetViews>
    <sheetView topLeftCell="A4" workbookViewId="0">
      <selection activeCell="K11" sqref="K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43690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21</v>
      </c>
      <c r="E4" s="18" t="s">
        <v>22</v>
      </c>
      <c r="F4" s="18" t="s">
        <v>30</v>
      </c>
      <c r="G4" s="18" t="s">
        <v>20</v>
      </c>
      <c r="H4" s="18" t="s">
        <v>23</v>
      </c>
      <c r="I4" s="19" t="s">
        <v>28</v>
      </c>
      <c r="J4" s="18" t="s">
        <v>81</v>
      </c>
      <c r="K4" s="18" t="s">
        <v>41</v>
      </c>
      <c r="L4" s="18" t="s">
        <v>75</v>
      </c>
      <c r="M4" s="18" t="s">
        <v>42</v>
      </c>
      <c r="N4" s="19" t="s">
        <v>25</v>
      </c>
      <c r="O4" s="18" t="s">
        <v>31</v>
      </c>
      <c r="P4" s="18" t="s">
        <v>40</v>
      </c>
      <c r="Q4" s="18" t="s">
        <v>33</v>
      </c>
      <c r="R4" s="18" t="s">
        <v>48</v>
      </c>
      <c r="S4" s="18" t="s">
        <v>140</v>
      </c>
      <c r="T4" s="18" t="s">
        <v>87</v>
      </c>
      <c r="U4" s="19" t="s">
        <v>34</v>
      </c>
      <c r="V4" s="20" t="s">
        <v>132</v>
      </c>
      <c r="W4" s="17" t="s">
        <v>27</v>
      </c>
      <c r="X4" s="17" t="s">
        <v>130</v>
      </c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>
        <v>200</v>
      </c>
      <c r="W5" s="23"/>
      <c r="X5" s="23">
        <v>250</v>
      </c>
      <c r="Y5" s="15"/>
    </row>
    <row r="6" spans="1:25" x14ac:dyDescent="0.15">
      <c r="A6" s="66"/>
      <c r="B6" s="24" t="s">
        <v>71</v>
      </c>
      <c r="C6" s="25"/>
      <c r="D6" s="25"/>
      <c r="E6" s="25"/>
      <c r="F6" s="25">
        <f>1/10</f>
        <v>0.1</v>
      </c>
      <c r="G6" s="25">
        <v>5</v>
      </c>
      <c r="H6" s="25">
        <v>18</v>
      </c>
      <c r="I6" s="25">
        <v>25</v>
      </c>
      <c r="J6" s="25"/>
      <c r="K6" s="25"/>
      <c r="L6" s="25"/>
      <c r="M6" s="25"/>
      <c r="N6" s="25"/>
      <c r="O6" s="25">
        <v>28</v>
      </c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109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30</v>
      </c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121</v>
      </c>
      <c r="C9" s="22"/>
      <c r="D9" s="22"/>
      <c r="E9" s="22"/>
      <c r="F9" s="22"/>
      <c r="G9" s="22"/>
      <c r="H9" s="22"/>
      <c r="I9" s="22"/>
      <c r="J9" s="22"/>
      <c r="K9" s="22"/>
      <c r="L9" s="22">
        <v>50</v>
      </c>
      <c r="M9" s="22"/>
      <c r="N9" s="22"/>
      <c r="O9" s="22"/>
      <c r="P9" s="22"/>
      <c r="Q9" s="22"/>
      <c r="R9" s="22"/>
      <c r="S9" s="22"/>
      <c r="T9" s="22">
        <v>30</v>
      </c>
      <c r="U9" s="22"/>
      <c r="V9" s="23"/>
      <c r="W9" s="23"/>
      <c r="X9" s="23"/>
      <c r="Y9" s="15"/>
    </row>
    <row r="10" spans="1:25" x14ac:dyDescent="0.15">
      <c r="A10" s="66"/>
      <c r="B10" s="30" t="s">
        <v>63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230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6"/>
      <c r="B11" s="30" t="s">
        <v>83</v>
      </c>
      <c r="C11" s="25"/>
      <c r="D11" s="25"/>
      <c r="E11" s="25"/>
      <c r="F11" s="25"/>
      <c r="G11" s="25">
        <v>7</v>
      </c>
      <c r="H11" s="25"/>
      <c r="I11" s="25"/>
      <c r="J11" s="25">
        <v>5</v>
      </c>
      <c r="K11" s="25">
        <v>35</v>
      </c>
      <c r="L11" s="25"/>
      <c r="M11" s="25"/>
      <c r="N11" s="25">
        <v>10</v>
      </c>
      <c r="O11" s="25"/>
      <c r="P11" s="25"/>
      <c r="Q11" s="25">
        <v>5</v>
      </c>
      <c r="R11" s="25">
        <v>7</v>
      </c>
      <c r="S11" s="25"/>
      <c r="T11" s="25">
        <v>3</v>
      </c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19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/>
      <c r="B13" s="21" t="s">
        <v>110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>
        <v>20</v>
      </c>
      <c r="X13" s="23"/>
      <c r="Y13" s="15"/>
    </row>
    <row r="14" spans="1:25" x14ac:dyDescent="0.15">
      <c r="A14" s="66"/>
      <c r="B14" s="24" t="s">
        <v>70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120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>
        <v>50</v>
      </c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39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0.1</v>
      </c>
      <c r="G17" s="31">
        <f t="shared" si="0"/>
        <v>12</v>
      </c>
      <c r="H17" s="31">
        <f t="shared" si="0"/>
        <v>38</v>
      </c>
      <c r="I17" s="31">
        <f t="shared" si="0"/>
        <v>25</v>
      </c>
      <c r="J17" s="31">
        <f t="shared" si="0"/>
        <v>5</v>
      </c>
      <c r="K17" s="31">
        <f t="shared" si="0"/>
        <v>35</v>
      </c>
      <c r="L17" s="31">
        <f t="shared" si="0"/>
        <v>50</v>
      </c>
      <c r="M17" s="31">
        <f t="shared" si="0"/>
        <v>0</v>
      </c>
      <c r="N17" s="31">
        <f t="shared" si="0"/>
        <v>10</v>
      </c>
      <c r="O17" s="31">
        <f t="shared" si="0"/>
        <v>28</v>
      </c>
      <c r="P17" s="31">
        <f t="shared" si="0"/>
        <v>230</v>
      </c>
      <c r="Q17" s="31">
        <f t="shared" si="0"/>
        <v>5</v>
      </c>
      <c r="R17" s="31">
        <f t="shared" si="0"/>
        <v>7</v>
      </c>
      <c r="S17" s="31">
        <f t="shared" si="0"/>
        <v>30</v>
      </c>
      <c r="T17" s="31">
        <f t="shared" si="0"/>
        <v>33</v>
      </c>
      <c r="U17" s="31">
        <f t="shared" si="0"/>
        <v>0</v>
      </c>
      <c r="V17" s="31">
        <f t="shared" si="0"/>
        <v>200</v>
      </c>
      <c r="W17" s="32">
        <f t="shared" si="0"/>
        <v>0</v>
      </c>
      <c r="X17" s="32">
        <f t="shared" si="0"/>
        <v>250</v>
      </c>
      <c r="Y17" s="15"/>
    </row>
    <row r="18" spans="1:28" x14ac:dyDescent="0.15">
      <c r="A18" s="3"/>
      <c r="B18" s="4" t="s">
        <v>16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</f>
        <v>0.1</v>
      </c>
      <c r="G18" s="33">
        <f>+(A17*G17)/1000</f>
        <v>1.2E-2</v>
      </c>
      <c r="H18" s="33">
        <f>+(A17*H17)/1000</f>
        <v>3.7999999999999999E-2</v>
      </c>
      <c r="I18" s="33">
        <f>+(A17*I17)/1000</f>
        <v>2.5000000000000001E-2</v>
      </c>
      <c r="J18" s="33">
        <f>+(A17*J17)/1000</f>
        <v>5.0000000000000001E-3</v>
      </c>
      <c r="K18" s="33">
        <f>+(A17*K17)/1000</f>
        <v>3.5000000000000003E-2</v>
      </c>
      <c r="L18" s="33">
        <f>+(A17*L17)/1000</f>
        <v>0.05</v>
      </c>
      <c r="M18" s="33">
        <f>+(A17*M17)/1000</f>
        <v>0</v>
      </c>
      <c r="N18" s="33">
        <f>+(A17*N17)/1000</f>
        <v>0.01</v>
      </c>
      <c r="O18" s="33">
        <f>+(A17*O17)/1000</f>
        <v>2.8000000000000001E-2</v>
      </c>
      <c r="P18" s="33">
        <f>+(A17*P17)/1000</f>
        <v>0.23</v>
      </c>
      <c r="Q18" s="33">
        <f>+(A17*Q17)/1000</f>
        <v>5.0000000000000001E-3</v>
      </c>
      <c r="R18" s="33">
        <f>+(A17*R17)/1000</f>
        <v>7.0000000000000001E-3</v>
      </c>
      <c r="S18" s="33">
        <f>+(A17*S17)/1000</f>
        <v>0.03</v>
      </c>
      <c r="T18" s="33">
        <f>+(A17*T17)/1000</f>
        <v>3.3000000000000002E-2</v>
      </c>
      <c r="U18" s="33">
        <f>+(A17*U17)/1000</f>
        <v>0</v>
      </c>
      <c r="V18" s="33">
        <f>+(A17*V17)/1000</f>
        <v>0.2</v>
      </c>
      <c r="W18" s="33">
        <f>+(A17*W17)/1000</f>
        <v>0</v>
      </c>
      <c r="X18" s="33">
        <f>+(A17*X17)/1000</f>
        <v>0.25</v>
      </c>
      <c r="Y18" s="15"/>
      <c r="AB18" s="9" t="s">
        <v>67</v>
      </c>
    </row>
    <row r="19" spans="1:28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50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20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</f>
        <v>0</v>
      </c>
      <c r="G20" s="36">
        <f>+(A19*G19)/1000</f>
        <v>1.4999999999999999E-2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0.05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0.02</v>
      </c>
      <c r="X20" s="37">
        <f>+(A19*X19)/1000</f>
        <v>0</v>
      </c>
      <c r="Y20" s="15"/>
    </row>
    <row r="21" spans="1:28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0.1</v>
      </c>
      <c r="G21" s="38">
        <f t="shared" si="2"/>
        <v>2.7E-2</v>
      </c>
      <c r="H21" s="38">
        <f t="shared" si="2"/>
        <v>3.7999999999999999E-2</v>
      </c>
      <c r="I21" s="38">
        <f t="shared" si="2"/>
        <v>6.5000000000000002E-2</v>
      </c>
      <c r="J21" s="38">
        <f t="shared" si="2"/>
        <v>5.0000000000000001E-3</v>
      </c>
      <c r="K21" s="38">
        <f t="shared" si="2"/>
        <v>3.5000000000000003E-2</v>
      </c>
      <c r="L21" s="38">
        <f t="shared" si="2"/>
        <v>0.1</v>
      </c>
      <c r="M21" s="38">
        <f t="shared" si="2"/>
        <v>0.05</v>
      </c>
      <c r="N21" s="38">
        <f t="shared" si="2"/>
        <v>0.01</v>
      </c>
      <c r="O21" s="38">
        <f t="shared" si="2"/>
        <v>2.8000000000000001E-2</v>
      </c>
      <c r="P21" s="38">
        <f t="shared" si="2"/>
        <v>0.23</v>
      </c>
      <c r="Q21" s="38">
        <f t="shared" si="2"/>
        <v>5.0000000000000001E-3</v>
      </c>
      <c r="R21" s="38">
        <f t="shared" si="2"/>
        <v>7.0000000000000001E-3</v>
      </c>
      <c r="S21" s="38">
        <f t="shared" si="2"/>
        <v>0.03</v>
      </c>
      <c r="T21" s="38">
        <f t="shared" si="2"/>
        <v>3.3000000000000002E-2</v>
      </c>
      <c r="U21" s="38">
        <f t="shared" si="2"/>
        <v>0</v>
      </c>
      <c r="V21" s="38">
        <f t="shared" si="2"/>
        <v>0.2</v>
      </c>
      <c r="W21" s="39">
        <f t="shared" si="2"/>
        <v>0.02</v>
      </c>
      <c r="X21" s="39">
        <f t="shared" si="2"/>
        <v>0.25</v>
      </c>
      <c r="Y21" s="15"/>
    </row>
    <row r="22" spans="1:28" x14ac:dyDescent="0.15">
      <c r="A22" s="62" t="s">
        <v>9</v>
      </c>
      <c r="B22" s="64"/>
      <c r="C22" s="40">
        <v>290</v>
      </c>
      <c r="D22" s="40">
        <v>2487</v>
      </c>
      <c r="E22" s="40">
        <v>1550</v>
      </c>
      <c r="F22" s="40">
        <v>49</v>
      </c>
      <c r="G22" s="40">
        <v>628</v>
      </c>
      <c r="H22" s="40">
        <v>296</v>
      </c>
      <c r="I22" s="40">
        <v>380</v>
      </c>
      <c r="J22" s="40">
        <v>194</v>
      </c>
      <c r="K22" s="40">
        <v>3194</v>
      </c>
      <c r="L22" s="40">
        <v>194</v>
      </c>
      <c r="M22" s="40">
        <v>390</v>
      </c>
      <c r="N22" s="40">
        <v>214</v>
      </c>
      <c r="O22" s="40">
        <v>218</v>
      </c>
      <c r="P22" s="40">
        <v>167</v>
      </c>
      <c r="Q22" s="40">
        <v>149</v>
      </c>
      <c r="R22" s="40">
        <v>212</v>
      </c>
      <c r="S22" s="40">
        <v>264</v>
      </c>
      <c r="T22" s="40">
        <v>224</v>
      </c>
      <c r="U22" s="40">
        <v>144</v>
      </c>
      <c r="V22" s="40">
        <v>148</v>
      </c>
      <c r="W22" s="41">
        <v>916</v>
      </c>
      <c r="X22" s="41">
        <v>108</v>
      </c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37.305</v>
      </c>
      <c r="E23" s="42">
        <f t="shared" ref="E23:X23" si="3">SUM(E18*E22)</f>
        <v>10.85</v>
      </c>
      <c r="F23" s="42">
        <f t="shared" si="3"/>
        <v>4.9000000000000004</v>
      </c>
      <c r="G23" s="42">
        <f t="shared" si="3"/>
        <v>7.5360000000000005</v>
      </c>
      <c r="H23" s="42">
        <f t="shared" si="3"/>
        <v>11.247999999999999</v>
      </c>
      <c r="I23" s="42">
        <f t="shared" si="3"/>
        <v>9.5</v>
      </c>
      <c r="J23" s="42">
        <f t="shared" si="3"/>
        <v>0.97</v>
      </c>
      <c r="K23" s="42">
        <f t="shared" si="3"/>
        <v>111.79</v>
      </c>
      <c r="L23" s="42">
        <f t="shared" si="3"/>
        <v>9.7000000000000011</v>
      </c>
      <c r="M23" s="42">
        <f t="shared" si="3"/>
        <v>0</v>
      </c>
      <c r="N23" s="42">
        <f t="shared" si="3"/>
        <v>2.14</v>
      </c>
      <c r="O23" s="42">
        <f t="shared" si="3"/>
        <v>6.1040000000000001</v>
      </c>
      <c r="P23" s="42">
        <f t="shared" si="3"/>
        <v>38.410000000000004</v>
      </c>
      <c r="Q23" s="42">
        <f t="shared" si="3"/>
        <v>0.745</v>
      </c>
      <c r="R23" s="42">
        <f t="shared" si="3"/>
        <v>1.484</v>
      </c>
      <c r="S23" s="42">
        <f t="shared" si="3"/>
        <v>7.92</v>
      </c>
      <c r="T23" s="42">
        <f t="shared" si="3"/>
        <v>7.3920000000000003</v>
      </c>
      <c r="U23" s="42">
        <f t="shared" si="3"/>
        <v>0</v>
      </c>
      <c r="V23" s="42">
        <f t="shared" si="3"/>
        <v>29.6</v>
      </c>
      <c r="W23" s="42">
        <f t="shared" si="3"/>
        <v>0</v>
      </c>
      <c r="X23" s="42">
        <f t="shared" si="3"/>
        <v>27</v>
      </c>
      <c r="Y23" s="43">
        <f>SUM(C23:X23)</f>
        <v>347.79400000000004</v>
      </c>
    </row>
    <row r="24" spans="1:28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10.85</v>
      </c>
      <c r="F24" s="42">
        <f t="shared" si="4"/>
        <v>0</v>
      </c>
      <c r="G24" s="42">
        <f t="shared" si="4"/>
        <v>9.42</v>
      </c>
      <c r="H24" s="42">
        <f t="shared" si="4"/>
        <v>0</v>
      </c>
      <c r="I24" s="42">
        <f t="shared" si="4"/>
        <v>15.200000000000001</v>
      </c>
      <c r="J24" s="42">
        <f t="shared" si="4"/>
        <v>0</v>
      </c>
      <c r="K24" s="42">
        <f t="shared" si="4"/>
        <v>0</v>
      </c>
      <c r="L24" s="42">
        <f t="shared" si="4"/>
        <v>9.7000000000000011</v>
      </c>
      <c r="M24" s="42">
        <f t="shared" si="4"/>
        <v>19.5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18.32</v>
      </c>
      <c r="X24" s="42">
        <f t="shared" si="4"/>
        <v>0</v>
      </c>
      <c r="Y24" s="43">
        <f>SUM(C24:X24)</f>
        <v>94.59</v>
      </c>
    </row>
    <row r="25" spans="1:28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37.305</v>
      </c>
      <c r="E25" s="44">
        <f t="shared" si="5"/>
        <v>21.7</v>
      </c>
      <c r="F25" s="44">
        <f t="shared" si="5"/>
        <v>4.9000000000000004</v>
      </c>
      <c r="G25" s="44">
        <f t="shared" si="5"/>
        <v>16.956</v>
      </c>
      <c r="H25" s="44">
        <f t="shared" si="5"/>
        <v>11.247999999999999</v>
      </c>
      <c r="I25" s="44">
        <f t="shared" si="5"/>
        <v>24.7</v>
      </c>
      <c r="J25" s="44">
        <f t="shared" si="5"/>
        <v>0.97</v>
      </c>
      <c r="K25" s="44">
        <f t="shared" si="5"/>
        <v>111.79</v>
      </c>
      <c r="L25" s="44">
        <f t="shared" si="5"/>
        <v>19.400000000000002</v>
      </c>
      <c r="M25" s="44">
        <f t="shared" si="5"/>
        <v>19.5</v>
      </c>
      <c r="N25" s="44">
        <f t="shared" si="5"/>
        <v>2.14</v>
      </c>
      <c r="O25" s="44">
        <f t="shared" si="5"/>
        <v>6.1040000000000001</v>
      </c>
      <c r="P25" s="44">
        <f t="shared" si="5"/>
        <v>38.410000000000004</v>
      </c>
      <c r="Q25" s="44">
        <f t="shared" si="5"/>
        <v>0.745</v>
      </c>
      <c r="R25" s="44">
        <f t="shared" si="5"/>
        <v>1.484</v>
      </c>
      <c r="S25" s="44">
        <f t="shared" si="5"/>
        <v>7.92</v>
      </c>
      <c r="T25" s="44">
        <f t="shared" si="5"/>
        <v>7.3920000000000003</v>
      </c>
      <c r="U25" s="44">
        <f t="shared" si="5"/>
        <v>0</v>
      </c>
      <c r="V25" s="44">
        <f t="shared" si="5"/>
        <v>29.6</v>
      </c>
      <c r="W25" s="45">
        <f t="shared" si="5"/>
        <v>18.32</v>
      </c>
      <c r="X25" s="45">
        <f t="shared" si="5"/>
        <v>27</v>
      </c>
      <c r="Y25" s="43">
        <f>SUM(C25:X25)</f>
        <v>442.38400000000001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Y28"/>
  <sheetViews>
    <sheetView workbookViewId="0">
      <selection activeCell="AA17" sqref="AA1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43691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60.75" thickBot="1" x14ac:dyDescent="0.2">
      <c r="A4" s="60"/>
      <c r="B4" s="61"/>
      <c r="C4" s="16" t="s">
        <v>35</v>
      </c>
      <c r="D4" s="17" t="s">
        <v>20</v>
      </c>
      <c r="E4" s="18" t="s">
        <v>21</v>
      </c>
      <c r="F4" s="18" t="s">
        <v>22</v>
      </c>
      <c r="G4" s="18" t="s">
        <v>57</v>
      </c>
      <c r="H4" s="18" t="s">
        <v>23</v>
      </c>
      <c r="I4" s="19" t="s">
        <v>25</v>
      </c>
      <c r="J4" s="18" t="s">
        <v>50</v>
      </c>
      <c r="K4" s="18" t="s">
        <v>27</v>
      </c>
      <c r="L4" s="18" t="s">
        <v>40</v>
      </c>
      <c r="M4" s="18" t="s">
        <v>48</v>
      </c>
      <c r="N4" s="19" t="s">
        <v>43</v>
      </c>
      <c r="O4" s="18" t="s">
        <v>41</v>
      </c>
      <c r="P4" s="18" t="s">
        <v>26</v>
      </c>
      <c r="Q4" s="18" t="s">
        <v>29</v>
      </c>
      <c r="R4" s="18" t="s">
        <v>140</v>
      </c>
      <c r="S4" s="18" t="s">
        <v>32</v>
      </c>
      <c r="T4" s="18" t="s">
        <v>81</v>
      </c>
      <c r="U4" s="19" t="s">
        <v>75</v>
      </c>
      <c r="V4" s="20" t="s">
        <v>31</v>
      </c>
      <c r="W4" s="17" t="s">
        <v>28</v>
      </c>
      <c r="X4" s="17" t="s">
        <v>87</v>
      </c>
      <c r="Y4" s="15"/>
    </row>
    <row r="5" spans="1:25" ht="11.25" customHeight="1" x14ac:dyDescent="0.15">
      <c r="A5" s="65" t="s">
        <v>5</v>
      </c>
      <c r="B5" s="21" t="s">
        <v>51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68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6"/>
      <c r="B7" s="24" t="s">
        <v>133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67"/>
      <c r="B8" s="27" t="s">
        <v>19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>
        <v>50</v>
      </c>
      <c r="V9" s="23"/>
      <c r="W9" s="23"/>
      <c r="X9" s="23"/>
      <c r="Y9" s="15"/>
    </row>
    <row r="10" spans="1:25" x14ac:dyDescent="0.15">
      <c r="A10" s="66"/>
      <c r="B10" s="30" t="s">
        <v>69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>
        <v>5</v>
      </c>
      <c r="U10" s="25"/>
      <c r="V10" s="26">
        <v>3</v>
      </c>
      <c r="W10" s="26"/>
      <c r="X10" s="26">
        <v>3</v>
      </c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20</v>
      </c>
      <c r="U13" s="22">
        <v>50</v>
      </c>
      <c r="V13" s="23"/>
      <c r="W13" s="23"/>
      <c r="X13" s="23"/>
      <c r="Y13" s="15"/>
    </row>
    <row r="14" spans="1:25" x14ac:dyDescent="0.15">
      <c r="A14" s="66"/>
      <c r="B14" s="24" t="s">
        <v>112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 t="s">
        <v>28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>
        <v>40</v>
      </c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14</v>
      </c>
      <c r="G17" s="31">
        <f t="shared" si="0"/>
        <v>20</v>
      </c>
      <c r="H17" s="31">
        <f t="shared" si="0"/>
        <v>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50</v>
      </c>
      <c r="V17" s="31">
        <f t="shared" si="0"/>
        <v>3</v>
      </c>
      <c r="W17" s="32">
        <f t="shared" si="0"/>
        <v>0</v>
      </c>
      <c r="X17" s="32">
        <f t="shared" si="0"/>
        <v>3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1.4E-2</v>
      </c>
      <c r="G18" s="33">
        <f>+(A17*G17)/1000</f>
        <v>0.02</v>
      </c>
      <c r="H18" s="33">
        <f>+(A17*H17)/1000</f>
        <v>5.0000000000000001E-3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0.05</v>
      </c>
      <c r="V18" s="33">
        <f>+(A17*V17)/1000</f>
        <v>3.0000000000000001E-3</v>
      </c>
      <c r="W18" s="33">
        <f>+(A17*W17)/1000</f>
        <v>0</v>
      </c>
      <c r="X18" s="33">
        <f>+(A17*X17)/1000</f>
        <v>3.0000000000000001E-3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20</v>
      </c>
      <c r="U19" s="34">
        <f t="shared" si="1"/>
        <v>50</v>
      </c>
      <c r="V19" s="34">
        <f t="shared" si="1"/>
        <v>0</v>
      </c>
      <c r="W19" s="35">
        <f t="shared" si="1"/>
        <v>40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0.02</v>
      </c>
      <c r="U20" s="36">
        <f>+(A19*U19)/1000</f>
        <v>0.05</v>
      </c>
      <c r="V20" s="36">
        <f>+(A19*V19)/1000</f>
        <v>0</v>
      </c>
      <c r="W20" s="37">
        <f>+(A19*W19)/1000</f>
        <v>0.04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1.4E-2</v>
      </c>
      <c r="G21" s="38">
        <f t="shared" si="2"/>
        <v>0.02</v>
      </c>
      <c r="H21" s="38">
        <f t="shared" si="2"/>
        <v>5.0000000000000001E-3</v>
      </c>
      <c r="I21" s="38">
        <f t="shared" si="2"/>
        <v>0.02</v>
      </c>
      <c r="J21" s="38">
        <f t="shared" si="2"/>
        <v>0.03</v>
      </c>
      <c r="K21" s="38">
        <f t="shared" si="2"/>
        <v>0.04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2.5000000000000001E-2</v>
      </c>
      <c r="U21" s="38">
        <f t="shared" si="2"/>
        <v>0.1</v>
      </c>
      <c r="V21" s="38">
        <f t="shared" si="2"/>
        <v>3.0000000000000001E-3</v>
      </c>
      <c r="W21" s="39">
        <f t="shared" si="2"/>
        <v>0.04</v>
      </c>
      <c r="X21" s="39">
        <f t="shared" si="2"/>
        <v>3.0000000000000001E-3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2487</v>
      </c>
      <c r="F22" s="40">
        <v>1550</v>
      </c>
      <c r="G22" s="40">
        <v>814</v>
      </c>
      <c r="H22" s="40">
        <v>296</v>
      </c>
      <c r="I22" s="40">
        <v>214</v>
      </c>
      <c r="J22" s="40">
        <v>1288</v>
      </c>
      <c r="K22" s="40">
        <v>916</v>
      </c>
      <c r="L22" s="40">
        <v>167</v>
      </c>
      <c r="M22" s="40">
        <v>212</v>
      </c>
      <c r="N22" s="40">
        <v>105</v>
      </c>
      <c r="O22" s="40">
        <v>3194</v>
      </c>
      <c r="P22" s="40">
        <v>154</v>
      </c>
      <c r="Q22" s="40">
        <v>320</v>
      </c>
      <c r="R22" s="40">
        <v>274</v>
      </c>
      <c r="S22" s="40">
        <v>250</v>
      </c>
      <c r="T22" s="40">
        <v>194</v>
      </c>
      <c r="U22" s="40">
        <v>194</v>
      </c>
      <c r="V22" s="40">
        <v>218</v>
      </c>
      <c r="W22" s="41">
        <v>380</v>
      </c>
      <c r="X22" s="41">
        <v>330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0</v>
      </c>
      <c r="E23" s="42">
        <f t="shared" ref="E23:W23" si="3">SUM(E18*E22)</f>
        <v>17.408999999999999</v>
      </c>
      <c r="F23" s="42">
        <f t="shared" si="3"/>
        <v>21.7</v>
      </c>
      <c r="G23" s="42">
        <f t="shared" si="3"/>
        <v>16.28</v>
      </c>
      <c r="H23" s="42">
        <f t="shared" si="3"/>
        <v>1.48</v>
      </c>
      <c r="I23" s="42">
        <f t="shared" si="3"/>
        <v>4.28</v>
      </c>
      <c r="J23" s="42">
        <f t="shared" si="3"/>
        <v>38.64</v>
      </c>
      <c r="K23" s="42">
        <f t="shared" si="3"/>
        <v>36.64</v>
      </c>
      <c r="L23" s="42">
        <f t="shared" si="3"/>
        <v>4.1749999999999998</v>
      </c>
      <c r="M23" s="42">
        <f t="shared" si="3"/>
        <v>1.06</v>
      </c>
      <c r="N23" s="42">
        <f t="shared" si="3"/>
        <v>4.2</v>
      </c>
      <c r="O23" s="42">
        <f t="shared" si="3"/>
        <v>127.76</v>
      </c>
      <c r="P23" s="42">
        <f t="shared" si="3"/>
        <v>3.85</v>
      </c>
      <c r="Q23" s="42">
        <f t="shared" si="3"/>
        <v>0</v>
      </c>
      <c r="R23" s="42">
        <f t="shared" si="3"/>
        <v>19.180000000000003</v>
      </c>
      <c r="S23" s="42">
        <f t="shared" si="3"/>
        <v>17.5</v>
      </c>
      <c r="T23" s="42">
        <f t="shared" si="3"/>
        <v>0.97</v>
      </c>
      <c r="U23" s="42">
        <f t="shared" si="3"/>
        <v>9.7000000000000011</v>
      </c>
      <c r="V23" s="42">
        <f t="shared" si="3"/>
        <v>0.65400000000000003</v>
      </c>
      <c r="W23" s="42">
        <f t="shared" si="3"/>
        <v>0</v>
      </c>
      <c r="X23" s="42">
        <v>224</v>
      </c>
      <c r="Y23" s="43"/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9.42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16</v>
      </c>
      <c r="R24" s="42">
        <f t="shared" si="4"/>
        <v>0</v>
      </c>
      <c r="S24" s="42">
        <f t="shared" si="4"/>
        <v>0</v>
      </c>
      <c r="T24" s="42">
        <f t="shared" si="4"/>
        <v>3.88</v>
      </c>
      <c r="U24" s="42">
        <f t="shared" si="4"/>
        <v>9.7000000000000011</v>
      </c>
      <c r="V24" s="42">
        <f t="shared" si="4"/>
        <v>0</v>
      </c>
      <c r="W24" s="42">
        <f t="shared" si="4"/>
        <v>15.200000000000001</v>
      </c>
      <c r="X24" s="42">
        <f t="shared" si="4"/>
        <v>0</v>
      </c>
      <c r="Y24" s="43">
        <f>SUM(C24:X24)</f>
        <v>65.8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9.42</v>
      </c>
      <c r="E25" s="44">
        <f t="shared" si="5"/>
        <v>17.408999999999999</v>
      </c>
      <c r="F25" s="44">
        <f t="shared" si="5"/>
        <v>21.7</v>
      </c>
      <c r="G25" s="44">
        <f t="shared" si="5"/>
        <v>16.28</v>
      </c>
      <c r="H25" s="44">
        <f t="shared" si="5"/>
        <v>1.48</v>
      </c>
      <c r="I25" s="44">
        <f t="shared" si="5"/>
        <v>4.28</v>
      </c>
      <c r="J25" s="44">
        <f t="shared" si="5"/>
        <v>38.64</v>
      </c>
      <c r="K25" s="44">
        <f t="shared" si="5"/>
        <v>36.64</v>
      </c>
      <c r="L25" s="44">
        <f t="shared" si="5"/>
        <v>4.1749999999999998</v>
      </c>
      <c r="M25" s="44">
        <f t="shared" si="5"/>
        <v>1.06</v>
      </c>
      <c r="N25" s="44">
        <f t="shared" si="5"/>
        <v>4.2</v>
      </c>
      <c r="O25" s="44">
        <f t="shared" si="5"/>
        <v>127.76</v>
      </c>
      <c r="P25" s="44">
        <f t="shared" si="5"/>
        <v>3.85</v>
      </c>
      <c r="Q25" s="44">
        <f t="shared" si="5"/>
        <v>16</v>
      </c>
      <c r="R25" s="44">
        <f t="shared" si="5"/>
        <v>19.180000000000003</v>
      </c>
      <c r="S25" s="44">
        <f t="shared" si="5"/>
        <v>17.5</v>
      </c>
      <c r="T25" s="44">
        <f t="shared" si="5"/>
        <v>4.8500000000000005</v>
      </c>
      <c r="U25" s="44">
        <f t="shared" si="5"/>
        <v>19.400000000000002</v>
      </c>
      <c r="V25" s="44">
        <f t="shared" si="5"/>
        <v>0.65400000000000003</v>
      </c>
      <c r="W25" s="45">
        <f t="shared" si="5"/>
        <v>15.200000000000001</v>
      </c>
      <c r="X25" s="45">
        <f t="shared" si="5"/>
        <v>0.99</v>
      </c>
      <c r="Y25" s="43">
        <f>SUM(C25:X25)</f>
        <v>415.46800000000002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Y28"/>
  <sheetViews>
    <sheetView topLeftCell="A4" workbookViewId="0">
      <selection activeCell="R13" sqref="R1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55" t="s">
        <v>0</v>
      </c>
      <c r="C1" s="55"/>
      <c r="D1" s="55"/>
      <c r="E1" s="55"/>
      <c r="F1" s="55"/>
      <c r="G1" s="55"/>
      <c r="H1" s="55"/>
      <c r="I1" s="55"/>
      <c r="J1" s="55"/>
      <c r="L1" s="10"/>
      <c r="M1" s="56" t="s">
        <v>1</v>
      </c>
      <c r="N1" s="56"/>
      <c r="O1" s="56"/>
      <c r="P1" s="56"/>
      <c r="Q1" s="56"/>
      <c r="R1" s="56" t="s">
        <v>2</v>
      </c>
      <c r="S1" s="56"/>
      <c r="T1" s="56"/>
      <c r="U1" s="56"/>
      <c r="V1" s="56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57">
        <v>43692</v>
      </c>
      <c r="Q2" s="57"/>
      <c r="R2" s="57"/>
      <c r="S2" s="57"/>
      <c r="T2" s="13"/>
      <c r="U2" s="13"/>
      <c r="V2" s="13"/>
    </row>
    <row r="3" spans="1:25" x14ac:dyDescent="0.15">
      <c r="A3" s="58"/>
      <c r="B3" s="59"/>
      <c r="C3" s="62" t="s">
        <v>4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14"/>
      <c r="X3" s="14"/>
      <c r="Y3" s="15"/>
    </row>
    <row r="4" spans="1:25" ht="55.5" thickBot="1" x14ac:dyDescent="0.2">
      <c r="A4" s="60"/>
      <c r="B4" s="61"/>
      <c r="C4" s="16" t="s">
        <v>35</v>
      </c>
      <c r="D4" s="17" t="s">
        <v>20</v>
      </c>
      <c r="E4" s="18" t="s">
        <v>22</v>
      </c>
      <c r="F4" s="18" t="s">
        <v>23</v>
      </c>
      <c r="G4" s="18" t="s">
        <v>115</v>
      </c>
      <c r="H4" s="18" t="s">
        <v>21</v>
      </c>
      <c r="I4" s="19" t="s">
        <v>41</v>
      </c>
      <c r="J4" s="18" t="s">
        <v>25</v>
      </c>
      <c r="K4" s="18" t="s">
        <v>28</v>
      </c>
      <c r="L4" s="18" t="s">
        <v>81</v>
      </c>
      <c r="M4" s="18" t="s">
        <v>30</v>
      </c>
      <c r="N4" s="19" t="s">
        <v>40</v>
      </c>
      <c r="O4" s="18" t="s">
        <v>48</v>
      </c>
      <c r="P4" s="18" t="s">
        <v>32</v>
      </c>
      <c r="Q4" s="18" t="s">
        <v>141</v>
      </c>
      <c r="R4" s="18" t="s">
        <v>27</v>
      </c>
      <c r="S4" s="18" t="s">
        <v>33</v>
      </c>
      <c r="T4" s="18" t="s">
        <v>31</v>
      </c>
      <c r="U4" s="19" t="s">
        <v>43</v>
      </c>
      <c r="V4" s="20" t="s">
        <v>75</v>
      </c>
      <c r="W4" s="17" t="s">
        <v>92</v>
      </c>
      <c r="X4" s="17" t="s">
        <v>149</v>
      </c>
      <c r="Y4" s="15"/>
    </row>
    <row r="5" spans="1:25" ht="11.25" customHeight="1" x14ac:dyDescent="0.15">
      <c r="A5" s="65" t="s">
        <v>5</v>
      </c>
      <c r="B5" s="21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6"/>
      <c r="B6" s="24" t="s">
        <v>148</v>
      </c>
      <c r="C6" s="25"/>
      <c r="D6" s="25"/>
      <c r="E6" s="25">
        <v>7</v>
      </c>
      <c r="F6" s="25">
        <v>20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>
        <v>20</v>
      </c>
      <c r="Y6" s="15"/>
    </row>
    <row r="7" spans="1:25" x14ac:dyDescent="0.15">
      <c r="A7" s="66"/>
      <c r="B7" s="24" t="s">
        <v>114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 t="s">
        <v>142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67"/>
      <c r="B8" s="27" t="s">
        <v>39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5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>
        <v>40</v>
      </c>
      <c r="M9" s="22"/>
      <c r="N9" s="22"/>
      <c r="O9" s="22"/>
      <c r="P9" s="22"/>
      <c r="Q9" s="22"/>
      <c r="R9" s="22"/>
      <c r="S9" s="22"/>
      <c r="T9" s="22"/>
      <c r="U9" s="22"/>
      <c r="V9" s="23">
        <v>40</v>
      </c>
      <c r="W9" s="23"/>
      <c r="X9" s="23"/>
      <c r="Y9" s="15"/>
    </row>
    <row r="10" spans="1:25" x14ac:dyDescent="0.15">
      <c r="A10" s="66"/>
      <c r="B10" s="30" t="s">
        <v>113</v>
      </c>
      <c r="C10" s="25"/>
      <c r="D10" s="25"/>
      <c r="E10" s="25"/>
      <c r="F10" s="25"/>
      <c r="G10" s="25">
        <v>20</v>
      </c>
      <c r="H10" s="25">
        <v>8</v>
      </c>
      <c r="I10" s="25">
        <v>30</v>
      </c>
      <c r="J10" s="25">
        <v>10</v>
      </c>
      <c r="K10" s="25"/>
      <c r="L10" s="25">
        <v>5</v>
      </c>
      <c r="M10" s="25"/>
      <c r="N10" s="25">
        <v>20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>
        <v>3</v>
      </c>
      <c r="X10" s="26"/>
      <c r="Y10" s="15"/>
    </row>
    <row r="11" spans="1:25" x14ac:dyDescent="0.15">
      <c r="A11" s="66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67"/>
      <c r="B12" s="27" t="s">
        <v>22</v>
      </c>
      <c r="C12" s="28"/>
      <c r="D12" s="28"/>
      <c r="E12" s="28">
        <v>7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5" t="s">
        <v>7</v>
      </c>
      <c r="B13" s="21" t="s">
        <v>38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>
        <v>25</v>
      </c>
      <c r="V13" s="23">
        <v>35</v>
      </c>
      <c r="W13" s="23">
        <v>5</v>
      </c>
      <c r="X13" s="23"/>
      <c r="Y13" s="15"/>
    </row>
    <row r="14" spans="1:25" x14ac:dyDescent="0.15">
      <c r="A14" s="66"/>
      <c r="B14" s="24" t="s">
        <v>145</v>
      </c>
      <c r="C14" s="25"/>
      <c r="D14" s="25"/>
      <c r="E14" s="25"/>
      <c r="F14" s="25"/>
      <c r="G14" s="25"/>
      <c r="H14" s="25">
        <v>8</v>
      </c>
      <c r="I14" s="25"/>
      <c r="J14" s="25"/>
      <c r="K14" s="25"/>
      <c r="L14" s="25">
        <v>120</v>
      </c>
      <c r="M14" s="25">
        <f>1/2</f>
        <v>0.5</v>
      </c>
      <c r="N14" s="25"/>
      <c r="O14" s="25">
        <v>3</v>
      </c>
      <c r="P14" s="25"/>
      <c r="Q14" s="25"/>
      <c r="R14" s="25"/>
      <c r="S14" s="25"/>
      <c r="T14" s="25"/>
      <c r="U14" s="25"/>
      <c r="V14" s="26"/>
      <c r="W14" s="26">
        <v>7</v>
      </c>
      <c r="X14" s="26"/>
      <c r="Y14" s="15"/>
    </row>
    <row r="15" spans="1:25" x14ac:dyDescent="0.15">
      <c r="A15" s="66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68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15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38</v>
      </c>
      <c r="G17" s="31">
        <f t="shared" si="0"/>
        <v>20</v>
      </c>
      <c r="H17" s="31">
        <f t="shared" si="0"/>
        <v>8</v>
      </c>
      <c r="I17" s="31">
        <f t="shared" si="0"/>
        <v>30</v>
      </c>
      <c r="J17" s="31">
        <f t="shared" si="0"/>
        <v>10</v>
      </c>
      <c r="K17" s="31">
        <f t="shared" si="0"/>
        <v>25</v>
      </c>
      <c r="L17" s="31">
        <f t="shared" si="0"/>
        <v>45</v>
      </c>
      <c r="M17" s="31">
        <f t="shared" si="0"/>
        <v>0</v>
      </c>
      <c r="N17" s="31">
        <f t="shared" si="0"/>
        <v>20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40</v>
      </c>
      <c r="W17" s="32">
        <f t="shared" si="0"/>
        <v>3</v>
      </c>
      <c r="X17" s="32">
        <f t="shared" si="0"/>
        <v>20</v>
      </c>
      <c r="Y17" s="15"/>
    </row>
    <row r="18" spans="1:25" x14ac:dyDescent="0.15">
      <c r="A18" s="3"/>
      <c r="B18" s="4" t="s">
        <v>16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3.7999999999999999E-2</v>
      </c>
      <c r="G18" s="33">
        <f>+(A17*G17)/1000</f>
        <v>0.02</v>
      </c>
      <c r="H18" s="33">
        <f>+(A17*H17)/1000</f>
        <v>8.0000000000000002E-3</v>
      </c>
      <c r="I18" s="33">
        <f>+(A17*I17)/1000</f>
        <v>0.03</v>
      </c>
      <c r="J18" s="33">
        <f>+(A17*J17)/1000</f>
        <v>0.01</v>
      </c>
      <c r="K18" s="33">
        <f>+(A17*K17)/1000</f>
        <v>2.5000000000000001E-2</v>
      </c>
      <c r="L18" s="33">
        <f>+(A17*L17)/1000</f>
        <v>4.4999999999999998E-2</v>
      </c>
      <c r="M18" s="33">
        <f>+(A17*M17)</f>
        <v>0</v>
      </c>
      <c r="N18" s="33">
        <f>+(A17*N17)/1000</f>
        <v>0.02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0.04</v>
      </c>
      <c r="W18" s="33">
        <f>+(A17*W17)/1000</f>
        <v>3.0000000000000001E-3</v>
      </c>
      <c r="X18" s="33">
        <f>+(A17*X17)/1000</f>
        <v>0.02</v>
      </c>
      <c r="Y18" s="15"/>
    </row>
    <row r="19" spans="1:25" x14ac:dyDescent="0.15">
      <c r="A19" s="1">
        <f>SUM(D2)</f>
        <v>1</v>
      </c>
      <c r="B19" s="4" t="s">
        <v>17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120</v>
      </c>
      <c r="M19" s="34">
        <f t="shared" si="1"/>
        <v>0.5</v>
      </c>
      <c r="N19" s="34">
        <f>SUM(N13:N16)</f>
        <v>0</v>
      </c>
      <c r="O19" s="34">
        <f t="shared" si="1"/>
        <v>3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35</v>
      </c>
      <c r="W19" s="35">
        <f t="shared" si="1"/>
        <v>12</v>
      </c>
      <c r="X19" s="35">
        <f t="shared" si="1"/>
        <v>0</v>
      </c>
      <c r="Y19" s="15"/>
    </row>
    <row r="20" spans="1:25" ht="11.25" thickBot="1" x14ac:dyDescent="0.2">
      <c r="A20" s="5"/>
      <c r="B20" s="6" t="s">
        <v>18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8.0000000000000002E-3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0.12</v>
      </c>
      <c r="M20" s="36">
        <f>+(A19*M19)</f>
        <v>0.5</v>
      </c>
      <c r="N20" s="36">
        <f>+(A19*N19)/1000</f>
        <v>0</v>
      </c>
      <c r="O20" s="36">
        <f>+(A19*O19)/1000</f>
        <v>3.0000000000000001E-3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3.5000000000000003E-2</v>
      </c>
      <c r="W20" s="37">
        <f>+(A19*W19)/1000</f>
        <v>1.2E-2</v>
      </c>
      <c r="X20" s="37">
        <f>+(A19*X19)/1000</f>
        <v>0</v>
      </c>
      <c r="Y20" s="15"/>
    </row>
    <row r="21" spans="1:25" x14ac:dyDescent="0.15">
      <c r="A21" s="69" t="s">
        <v>8</v>
      </c>
      <c r="B21" s="70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3.7999999999999999E-2</v>
      </c>
      <c r="G21" s="38">
        <f t="shared" si="2"/>
        <v>0.02</v>
      </c>
      <c r="H21" s="38">
        <f t="shared" si="2"/>
        <v>1.6E-2</v>
      </c>
      <c r="I21" s="38">
        <f t="shared" si="2"/>
        <v>0.03</v>
      </c>
      <c r="J21" s="38">
        <f t="shared" si="2"/>
        <v>0.01</v>
      </c>
      <c r="K21" s="38">
        <f t="shared" si="2"/>
        <v>2.5000000000000001E-2</v>
      </c>
      <c r="L21" s="38">
        <f t="shared" si="2"/>
        <v>0.16499999999999998</v>
      </c>
      <c r="M21" s="38">
        <f t="shared" si="2"/>
        <v>0.5</v>
      </c>
      <c r="N21" s="38">
        <f t="shared" si="2"/>
        <v>0.02</v>
      </c>
      <c r="O21" s="38">
        <f t="shared" si="2"/>
        <v>8.0000000000000002E-3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1.4999999999999999E-2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2.5000000000000001E-2</v>
      </c>
      <c r="V21" s="38">
        <f t="shared" si="2"/>
        <v>7.5000000000000011E-2</v>
      </c>
      <c r="W21" s="39">
        <f t="shared" si="2"/>
        <v>1.4999999999999999E-2</v>
      </c>
      <c r="X21" s="39">
        <f t="shared" si="2"/>
        <v>0.02</v>
      </c>
      <c r="Y21" s="15"/>
    </row>
    <row r="22" spans="1:25" x14ac:dyDescent="0.15">
      <c r="A22" s="62" t="s">
        <v>9</v>
      </c>
      <c r="B22" s="64"/>
      <c r="C22" s="40">
        <v>290</v>
      </c>
      <c r="D22" s="40">
        <v>628</v>
      </c>
      <c r="E22" s="40">
        <v>1550</v>
      </c>
      <c r="F22" s="40">
        <v>296</v>
      </c>
      <c r="G22" s="40">
        <v>437</v>
      </c>
      <c r="H22" s="40">
        <v>2487</v>
      </c>
      <c r="I22" s="40">
        <v>3194</v>
      </c>
      <c r="J22" s="40">
        <v>214</v>
      </c>
      <c r="K22" s="40">
        <v>380</v>
      </c>
      <c r="L22" s="40">
        <v>194</v>
      </c>
      <c r="M22" s="40">
        <v>49</v>
      </c>
      <c r="N22" s="40">
        <v>167</v>
      </c>
      <c r="O22" s="40">
        <v>212</v>
      </c>
      <c r="P22" s="40">
        <v>250</v>
      </c>
      <c r="Q22" s="40">
        <v>288</v>
      </c>
      <c r="R22" s="40">
        <v>916</v>
      </c>
      <c r="S22" s="40">
        <v>149</v>
      </c>
      <c r="T22" s="40">
        <v>218</v>
      </c>
      <c r="U22" s="40">
        <v>105</v>
      </c>
      <c r="V22" s="40">
        <v>194</v>
      </c>
      <c r="W22" s="41">
        <v>224</v>
      </c>
      <c r="X22" s="41">
        <v>1000</v>
      </c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23.2</v>
      </c>
      <c r="D23" s="42">
        <f>SUM(D18*D22)</f>
        <v>3.14</v>
      </c>
      <c r="E23" s="42">
        <f t="shared" ref="E23:X23" si="3">SUM(E18*E22)</f>
        <v>21.7</v>
      </c>
      <c r="F23" s="42">
        <f t="shared" si="3"/>
        <v>11.247999999999999</v>
      </c>
      <c r="G23" s="42">
        <f t="shared" si="3"/>
        <v>8.74</v>
      </c>
      <c r="H23" s="42">
        <f t="shared" si="3"/>
        <v>19.896000000000001</v>
      </c>
      <c r="I23" s="42">
        <f t="shared" si="3"/>
        <v>95.82</v>
      </c>
      <c r="J23" s="42">
        <f t="shared" si="3"/>
        <v>2.14</v>
      </c>
      <c r="K23" s="42">
        <f t="shared" si="3"/>
        <v>9.5</v>
      </c>
      <c r="L23" s="42">
        <f t="shared" si="3"/>
        <v>8.73</v>
      </c>
      <c r="M23" s="42">
        <f t="shared" si="3"/>
        <v>0</v>
      </c>
      <c r="N23" s="42">
        <f t="shared" si="3"/>
        <v>3.34</v>
      </c>
      <c r="O23" s="42">
        <f t="shared" si="3"/>
        <v>1.06</v>
      </c>
      <c r="P23" s="42">
        <f t="shared" si="3"/>
        <v>17.5</v>
      </c>
      <c r="Q23" s="42">
        <f t="shared" si="3"/>
        <v>20.160000000000004</v>
      </c>
      <c r="R23" s="42">
        <f t="shared" si="3"/>
        <v>0</v>
      </c>
      <c r="S23" s="42">
        <f t="shared" si="3"/>
        <v>0.745</v>
      </c>
      <c r="T23" s="42">
        <f t="shared" si="3"/>
        <v>6.1040000000000001</v>
      </c>
      <c r="U23" s="42">
        <f t="shared" si="3"/>
        <v>0</v>
      </c>
      <c r="V23" s="42">
        <f t="shared" si="3"/>
        <v>7.76</v>
      </c>
      <c r="W23" s="42">
        <f t="shared" si="3"/>
        <v>0.67200000000000004</v>
      </c>
      <c r="X23" s="42">
        <f t="shared" si="3"/>
        <v>20</v>
      </c>
      <c r="Y23" s="43">
        <f>SUM(C23:X23)</f>
        <v>281.45499999999998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11.6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19.896000000000001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23.279999999999998</v>
      </c>
      <c r="M24" s="42">
        <f t="shared" si="4"/>
        <v>24.5</v>
      </c>
      <c r="N24" s="42">
        <f t="shared" si="4"/>
        <v>0</v>
      </c>
      <c r="O24" s="42">
        <f t="shared" si="4"/>
        <v>0.63600000000000001</v>
      </c>
      <c r="P24" s="42">
        <f t="shared" si="4"/>
        <v>0</v>
      </c>
      <c r="Q24" s="42">
        <f t="shared" si="4"/>
        <v>0</v>
      </c>
      <c r="R24" s="42">
        <f t="shared" si="4"/>
        <v>13.74</v>
      </c>
      <c r="S24" s="42">
        <f t="shared" si="4"/>
        <v>0</v>
      </c>
      <c r="T24" s="42">
        <f t="shared" si="4"/>
        <v>0</v>
      </c>
      <c r="U24" s="42">
        <f t="shared" si="4"/>
        <v>2.625</v>
      </c>
      <c r="V24" s="42">
        <f t="shared" si="4"/>
        <v>6.7900000000000009</v>
      </c>
      <c r="W24" s="42">
        <f t="shared" si="4"/>
        <v>2.6880000000000002</v>
      </c>
      <c r="X24" s="42">
        <f t="shared" si="4"/>
        <v>0</v>
      </c>
      <c r="Y24" s="43">
        <f>SUM(C24:X24)</f>
        <v>105.755</v>
      </c>
    </row>
    <row r="25" spans="1:25" x14ac:dyDescent="0.15">
      <c r="A25" s="53" t="s">
        <v>11</v>
      </c>
      <c r="B25" s="54"/>
      <c r="C25" s="44">
        <f>SUM(C23:C24)</f>
        <v>34.799999999999997</v>
      </c>
      <c r="D25" s="44">
        <f t="shared" ref="D25:X25" si="5">+D21*D22</f>
        <v>3.14</v>
      </c>
      <c r="E25" s="44">
        <f t="shared" si="5"/>
        <v>21.7</v>
      </c>
      <c r="F25" s="44">
        <f t="shared" si="5"/>
        <v>11.247999999999999</v>
      </c>
      <c r="G25" s="44">
        <f t="shared" si="5"/>
        <v>8.74</v>
      </c>
      <c r="H25" s="44">
        <f t="shared" si="5"/>
        <v>39.792000000000002</v>
      </c>
      <c r="I25" s="44">
        <f t="shared" si="5"/>
        <v>95.82</v>
      </c>
      <c r="J25" s="44">
        <f t="shared" si="5"/>
        <v>2.14</v>
      </c>
      <c r="K25" s="44">
        <f t="shared" si="5"/>
        <v>9.5</v>
      </c>
      <c r="L25" s="44">
        <f t="shared" si="5"/>
        <v>32.01</v>
      </c>
      <c r="M25" s="44">
        <f t="shared" si="5"/>
        <v>24.5</v>
      </c>
      <c r="N25" s="44">
        <f t="shared" si="5"/>
        <v>3.34</v>
      </c>
      <c r="O25" s="44">
        <f t="shared" si="5"/>
        <v>1.696</v>
      </c>
      <c r="P25" s="44">
        <f t="shared" si="5"/>
        <v>17.5</v>
      </c>
      <c r="Q25" s="44">
        <f t="shared" si="5"/>
        <v>20.160000000000004</v>
      </c>
      <c r="R25" s="44">
        <f t="shared" si="5"/>
        <v>13.74</v>
      </c>
      <c r="S25" s="44">
        <f t="shared" si="5"/>
        <v>0.745</v>
      </c>
      <c r="T25" s="44">
        <f t="shared" si="5"/>
        <v>6.1040000000000001</v>
      </c>
      <c r="U25" s="44">
        <f t="shared" si="5"/>
        <v>2.625</v>
      </c>
      <c r="V25" s="44">
        <f t="shared" si="5"/>
        <v>14.550000000000002</v>
      </c>
      <c r="W25" s="45">
        <f t="shared" si="5"/>
        <v>3.36</v>
      </c>
      <c r="X25" s="45">
        <f t="shared" si="5"/>
        <v>20</v>
      </c>
      <c r="Y25" s="43">
        <f>SUM(C25:X25)</f>
        <v>387.21000000000004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2" t="s">
        <v>12</v>
      </c>
      <c r="B28" s="52"/>
      <c r="C28" s="50"/>
      <c r="H28" s="52" t="s">
        <v>13</v>
      </c>
      <c r="I28" s="52"/>
      <c r="J28" s="52"/>
      <c r="K28" s="52"/>
      <c r="P28" s="52" t="s">
        <v>14</v>
      </c>
      <c r="Q28" s="52"/>
      <c r="R28" s="52"/>
      <c r="S28" s="52"/>
    </row>
  </sheetData>
  <mergeCells count="15">
    <mergeCell ref="A28:B28"/>
    <mergeCell ref="H28:K28"/>
    <mergeCell ref="P28:S28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2019-07-22T10:57:26Z</dcterms:modified>
</cp:coreProperties>
</file>