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30" windowHeight="6105" activeTab="4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9" r:id="rId8"/>
    <sheet name="9" sheetId="48" r:id="rId9"/>
    <sheet name="10" sheetId="47" r:id="rId10"/>
  </sheets>
  <calcPr calcId="152511"/>
</workbook>
</file>

<file path=xl/calcChain.xml><?xml version="1.0" encoding="utf-8"?>
<calcChain xmlns="http://schemas.openxmlformats.org/spreadsheetml/2006/main">
  <c r="AA43" i="47" l="1"/>
  <c r="G48" i="49"/>
  <c r="P14" i="47" l="1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P14" i="49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G36" i="43"/>
  <c r="R14" i="43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G36" i="49" l="1"/>
  <c r="H6" i="46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U18" i="49" s="1"/>
  <c r="U23" i="49" s="1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V48" i="48" s="1"/>
  <c r="V53" i="48" s="1"/>
  <c r="C19" i="48"/>
  <c r="A19" i="48"/>
  <c r="X20" i="48" s="1"/>
  <c r="X24" i="48" s="1"/>
  <c r="C17" i="48"/>
  <c r="A17" i="48"/>
  <c r="W18" i="48" s="1"/>
  <c r="W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X50" i="47" s="1"/>
  <c r="X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 s="1"/>
  <c r="S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S48" i="44" s="1"/>
  <c r="S53" i="44" s="1"/>
  <c r="G20" i="44"/>
  <c r="C19" i="44"/>
  <c r="A19" i="44"/>
  <c r="X20" i="44" s="1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G50" i="43" s="1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C19" i="42"/>
  <c r="A19" i="42"/>
  <c r="X20" i="42" s="1"/>
  <c r="X24" i="42" s="1"/>
  <c r="C17" i="42"/>
  <c r="A17" i="42"/>
  <c r="A23" i="42" s="1"/>
  <c r="T20" i="43" l="1"/>
  <c r="R20" i="43"/>
  <c r="A23" i="45"/>
  <c r="G18" i="45"/>
  <c r="G23" i="45" s="1"/>
  <c r="R18" i="46"/>
  <c r="R23" i="46" s="1"/>
  <c r="H18" i="46"/>
  <c r="H23" i="46" s="1"/>
  <c r="E20" i="44"/>
  <c r="E24" i="44" s="1"/>
  <c r="K20" i="44"/>
  <c r="X20" i="47"/>
  <c r="X24" i="47" s="1"/>
  <c r="P20" i="47"/>
  <c r="V20" i="49"/>
  <c r="P20" i="49"/>
  <c r="C20" i="42"/>
  <c r="C24" i="42" s="1"/>
  <c r="G20" i="42"/>
  <c r="G24" i="42" s="1"/>
  <c r="M20" i="42"/>
  <c r="Q20" i="42"/>
  <c r="Q24" i="42" s="1"/>
  <c r="W20" i="42"/>
  <c r="W24" i="42" s="1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V18" i="42"/>
  <c r="V23" i="42" s="1"/>
  <c r="Q18" i="42"/>
  <c r="Q23" i="42" s="1"/>
  <c r="L18" i="42"/>
  <c r="L23" i="42" s="1"/>
  <c r="M50" i="42"/>
  <c r="M54" i="42" s="1"/>
  <c r="I20" i="43"/>
  <c r="I24" i="43" s="1"/>
  <c r="K20" i="43"/>
  <c r="O20" i="43"/>
  <c r="O24" i="43" s="1"/>
  <c r="U20" i="43"/>
  <c r="U24" i="43" s="1"/>
  <c r="D20" i="43"/>
  <c r="D24" i="43" s="1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48" i="47"/>
  <c r="C53" i="47" s="1"/>
  <c r="C18" i="48"/>
  <c r="C23" i="48" s="1"/>
  <c r="C48" i="48"/>
  <c r="C53" i="48" s="1"/>
  <c r="U50" i="48"/>
  <c r="U54" i="48" s="1"/>
  <c r="C48" i="49"/>
  <c r="C53" i="49" s="1"/>
  <c r="G53" i="49"/>
  <c r="U50" i="49"/>
  <c r="U54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W24" i="44" s="1"/>
  <c r="L20" i="44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1" i="45" s="1"/>
  <c r="N25" i="45" s="1"/>
  <c r="F20" i="45"/>
  <c r="F24" i="45" s="1"/>
  <c r="J20" i="45"/>
  <c r="J21" i="45" s="1"/>
  <c r="J25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U54" i="45" s="1"/>
  <c r="C50" i="45"/>
  <c r="C54" i="45" s="1"/>
  <c r="N50" i="45"/>
  <c r="F18" i="42"/>
  <c r="F23" i="42" s="1"/>
  <c r="H18" i="42"/>
  <c r="H23" i="42" s="1"/>
  <c r="H25" i="42" s="1"/>
  <c r="X18" i="42"/>
  <c r="X23" i="42" s="1"/>
  <c r="X25" i="42" s="1"/>
  <c r="M18" i="42"/>
  <c r="M23" i="42" s="1"/>
  <c r="R18" i="42"/>
  <c r="R23" i="42" s="1"/>
  <c r="L20" i="42"/>
  <c r="L24" i="42" s="1"/>
  <c r="H20" i="42"/>
  <c r="H24" i="42" s="1"/>
  <c r="S20" i="42"/>
  <c r="S24" i="42" s="1"/>
  <c r="J48" i="42"/>
  <c r="J53" i="42" s="1"/>
  <c r="Q48" i="42"/>
  <c r="Q53" i="42" s="1"/>
  <c r="U48" i="42"/>
  <c r="U53" i="42" s="1"/>
  <c r="F50" i="42"/>
  <c r="F54" i="42" s="1"/>
  <c r="H50" i="42"/>
  <c r="X50" i="42"/>
  <c r="X54" i="42" s="1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P24" i="44" s="1"/>
  <c r="U20" i="44"/>
  <c r="U24" i="44" s="1"/>
  <c r="A53" i="44"/>
  <c r="G48" i="44"/>
  <c r="G53" i="44" s="1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E24" i="45" s="1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W54" i="45" s="1"/>
  <c r="F50" i="45"/>
  <c r="F54" i="45" s="1"/>
  <c r="J50" i="45"/>
  <c r="J54" i="45" s="1"/>
  <c r="K50" i="45"/>
  <c r="K54" i="45" s="1"/>
  <c r="O50" i="45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U24" i="47" s="1"/>
  <c r="E20" i="47"/>
  <c r="I20" i="47"/>
  <c r="I24" i="47" s="1"/>
  <c r="M20" i="47"/>
  <c r="M24" i="47" s="1"/>
  <c r="Q20" i="47"/>
  <c r="Q24" i="47" s="1"/>
  <c r="K48" i="47"/>
  <c r="K53" i="47" s="1"/>
  <c r="J50" i="47"/>
  <c r="J51" i="47" s="1"/>
  <c r="J55" i="47" s="1"/>
  <c r="F50" i="47"/>
  <c r="F54" i="47" s="1"/>
  <c r="K50" i="47"/>
  <c r="K54" i="47" s="1"/>
  <c r="O50" i="47"/>
  <c r="S50" i="47"/>
  <c r="S54" i="47" s="1"/>
  <c r="W50" i="47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4" i="48" s="1"/>
  <c r="F20" i="48"/>
  <c r="F21" i="48" s="1"/>
  <c r="F25" i="48" s="1"/>
  <c r="J20" i="48"/>
  <c r="J24" i="48" s="1"/>
  <c r="N20" i="48"/>
  <c r="N21" i="48" s="1"/>
  <c r="N25" i="48" s="1"/>
  <c r="V20" i="48"/>
  <c r="V24" i="48" s="1"/>
  <c r="G48" i="48"/>
  <c r="G53" i="48" s="1"/>
  <c r="O48" i="48"/>
  <c r="O53" i="48" s="1"/>
  <c r="W48" i="48"/>
  <c r="W53" i="48" s="1"/>
  <c r="C50" i="48"/>
  <c r="K50" i="48"/>
  <c r="G50" i="48"/>
  <c r="O50" i="48"/>
  <c r="O51" i="48" s="1"/>
  <c r="O55" i="48" s="1"/>
  <c r="S50" i="48"/>
  <c r="W50" i="48"/>
  <c r="W54" i="48" s="1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F21" i="49" s="1"/>
  <c r="F25" i="49" s="1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F54" i="49" s="1"/>
  <c r="J50" i="49"/>
  <c r="N50" i="49"/>
  <c r="S50" i="49"/>
  <c r="S51" i="49" s="1"/>
  <c r="S55" i="49" s="1"/>
  <c r="W50" i="49"/>
  <c r="D18" i="46"/>
  <c r="D23" i="46" s="1"/>
  <c r="T18" i="46"/>
  <c r="T23" i="46" s="1"/>
  <c r="X18" i="46"/>
  <c r="X23" i="46" s="1"/>
  <c r="C20" i="46"/>
  <c r="C24" i="46" s="1"/>
  <c r="M20" i="46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F24" i="47" s="1"/>
  <c r="J20" i="47"/>
  <c r="J24" i="47" s="1"/>
  <c r="N20" i="47"/>
  <c r="N24" i="47" s="1"/>
  <c r="V20" i="47"/>
  <c r="V24" i="47" s="1"/>
  <c r="E50" i="47"/>
  <c r="I50" i="47"/>
  <c r="I54" i="47" s="1"/>
  <c r="M50" i="47"/>
  <c r="M54" i="47" s="1"/>
  <c r="Q50" i="47"/>
  <c r="Q54" i="47" s="1"/>
  <c r="U50" i="47"/>
  <c r="U54" i="47" s="1"/>
  <c r="C50" i="47"/>
  <c r="C54" i="47" s="1"/>
  <c r="G50" i="47"/>
  <c r="N50" i="47"/>
  <c r="R50" i="47"/>
  <c r="R54" i="47" s="1"/>
  <c r="V50" i="47"/>
  <c r="V54" i="47" s="1"/>
  <c r="A54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E24" i="48" s="1"/>
  <c r="I20" i="48"/>
  <c r="I24" i="48" s="1"/>
  <c r="M20" i="48"/>
  <c r="U20" i="48"/>
  <c r="U24" i="48" s="1"/>
  <c r="K48" i="48"/>
  <c r="K53" i="48" s="1"/>
  <c r="S48" i="48"/>
  <c r="S53" i="48" s="1"/>
  <c r="F50" i="48"/>
  <c r="J50" i="48"/>
  <c r="N50" i="48"/>
  <c r="N54" i="48" s="1"/>
  <c r="R50" i="48"/>
  <c r="R54" i="48" s="1"/>
  <c r="V50" i="48"/>
  <c r="V51" i="48" s="1"/>
  <c r="V55" i="48" s="1"/>
  <c r="A54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N20" i="49"/>
  <c r="N24" i="49" s="1"/>
  <c r="R20" i="49"/>
  <c r="O48" i="49"/>
  <c r="O53" i="49" s="1"/>
  <c r="W48" i="49"/>
  <c r="W53" i="49" s="1"/>
  <c r="O50" i="49"/>
  <c r="O54" i="49" s="1"/>
  <c r="C50" i="49"/>
  <c r="C54" i="49" s="1"/>
  <c r="G50" i="49"/>
  <c r="K50" i="49"/>
  <c r="K51" i="49" s="1"/>
  <c r="K55" i="49" s="1"/>
  <c r="R50" i="49"/>
  <c r="R54" i="49" s="1"/>
  <c r="V50" i="49"/>
  <c r="V54" i="49" s="1"/>
  <c r="A54" i="49"/>
  <c r="M21" i="47"/>
  <c r="M25" i="47" s="1"/>
  <c r="R24" i="49"/>
  <c r="U21" i="49"/>
  <c r="U25" i="49" s="1"/>
  <c r="X20" i="49"/>
  <c r="F24" i="49"/>
  <c r="V24" i="49"/>
  <c r="N54" i="49"/>
  <c r="V51" i="49"/>
  <c r="V55" i="49" s="1"/>
  <c r="J24" i="49"/>
  <c r="J54" i="49"/>
  <c r="O51" i="49"/>
  <c r="O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G54" i="49"/>
  <c r="S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F54" i="48"/>
  <c r="V54" i="48"/>
  <c r="J54" i="48"/>
  <c r="F24" i="48"/>
  <c r="N24" i="48"/>
  <c r="U18" i="48"/>
  <c r="U23" i="48" s="1"/>
  <c r="R21" i="48"/>
  <c r="R25" i="48" s="1"/>
  <c r="M24" i="48"/>
  <c r="W51" i="48"/>
  <c r="W55" i="48" s="1"/>
  <c r="H48" i="48"/>
  <c r="H53" i="48" s="1"/>
  <c r="P48" i="48"/>
  <c r="P53" i="48" s="1"/>
  <c r="A53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48" i="48"/>
  <c r="E53" i="48" s="1"/>
  <c r="I48" i="48"/>
  <c r="I53" i="48" s="1"/>
  <c r="M48" i="48"/>
  <c r="M53" i="48" s="1"/>
  <c r="Q48" i="48"/>
  <c r="Q53" i="48" s="1"/>
  <c r="U48" i="48"/>
  <c r="U53" i="48" s="1"/>
  <c r="D50" i="48"/>
  <c r="H50" i="48"/>
  <c r="L50" i="48"/>
  <c r="P50" i="48"/>
  <c r="T50" i="48"/>
  <c r="X50" i="48"/>
  <c r="C54" i="48"/>
  <c r="K54" i="48"/>
  <c r="S54" i="48"/>
  <c r="D48" i="48"/>
  <c r="D53" i="48" s="1"/>
  <c r="L48" i="48"/>
  <c r="L53" i="48" s="1"/>
  <c r="T48" i="48"/>
  <c r="T53" i="48" s="1"/>
  <c r="X48" i="48"/>
  <c r="X53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48" i="48"/>
  <c r="F53" i="48" s="1"/>
  <c r="J48" i="48"/>
  <c r="J53" i="48" s="1"/>
  <c r="N48" i="48"/>
  <c r="N53" i="48" s="1"/>
  <c r="R48" i="48"/>
  <c r="R53" i="48" s="1"/>
  <c r="E50" i="48"/>
  <c r="I50" i="48"/>
  <c r="M50" i="48"/>
  <c r="Q50" i="48"/>
  <c r="N54" i="47"/>
  <c r="F21" i="47"/>
  <c r="F25" i="47" s="1"/>
  <c r="N21" i="47"/>
  <c r="N25" i="47" s="1"/>
  <c r="V21" i="47"/>
  <c r="V25" i="47" s="1"/>
  <c r="V48" i="47"/>
  <c r="V53" i="47" s="1"/>
  <c r="R48" i="47"/>
  <c r="R53" i="47" s="1"/>
  <c r="N48" i="47"/>
  <c r="N53" i="47" s="1"/>
  <c r="J48" i="47"/>
  <c r="J53" i="47" s="1"/>
  <c r="F48" i="47"/>
  <c r="F53" i="47" s="1"/>
  <c r="U48" i="47"/>
  <c r="U53" i="47" s="1"/>
  <c r="Q48" i="47"/>
  <c r="Q53" i="47" s="1"/>
  <c r="M48" i="47"/>
  <c r="M53" i="47" s="1"/>
  <c r="I48" i="47"/>
  <c r="I53" i="47" s="1"/>
  <c r="E48" i="47"/>
  <c r="E53" i="47" s="1"/>
  <c r="D48" i="47"/>
  <c r="D53" i="47" s="1"/>
  <c r="L48" i="47"/>
  <c r="L53" i="47" s="1"/>
  <c r="T48" i="47"/>
  <c r="T53" i="47" s="1"/>
  <c r="G54" i="47"/>
  <c r="O54" i="47"/>
  <c r="W54" i="47"/>
  <c r="A53" i="47"/>
  <c r="E54" i="47"/>
  <c r="G48" i="47"/>
  <c r="G53" i="47" s="1"/>
  <c r="O48" i="47"/>
  <c r="O53" i="47" s="1"/>
  <c r="W48" i="47"/>
  <c r="W53" i="47" s="1"/>
  <c r="J54" i="47"/>
  <c r="J21" i="47"/>
  <c r="J25" i="47" s="1"/>
  <c r="E24" i="47"/>
  <c r="H48" i="47"/>
  <c r="H53" i="47" s="1"/>
  <c r="P48" i="47"/>
  <c r="P53" i="47" s="1"/>
  <c r="X48" i="47"/>
  <c r="X53" i="47" s="1"/>
  <c r="K51" i="47"/>
  <c r="K55" i="47" s="1"/>
  <c r="S51" i="47"/>
  <c r="S55" i="47" s="1"/>
  <c r="M51" i="47"/>
  <c r="M55" i="47" s="1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50" i="47"/>
  <c r="H50" i="47"/>
  <c r="L50" i="47"/>
  <c r="P50" i="47"/>
  <c r="T50" i="47"/>
  <c r="D20" i="47"/>
  <c r="H20" i="47"/>
  <c r="L20" i="47"/>
  <c r="T20" i="47"/>
  <c r="R54" i="46"/>
  <c r="R51" i="46"/>
  <c r="R55" i="46" s="1"/>
  <c r="M24" i="46"/>
  <c r="H21" i="46"/>
  <c r="H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55" i="45" s="1"/>
  <c r="X20" i="45"/>
  <c r="F21" i="45"/>
  <c r="F25" i="45" s="1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I55" i="45" s="1"/>
  <c r="A53" i="45"/>
  <c r="E54" i="45"/>
  <c r="I21" i="45"/>
  <c r="I25" i="45" s="1"/>
  <c r="G48" i="45"/>
  <c r="G53" i="45" s="1"/>
  <c r="O48" i="45"/>
  <c r="O53" i="45" s="1"/>
  <c r="W48" i="45"/>
  <c r="W53" i="45" s="1"/>
  <c r="R54" i="45"/>
  <c r="J24" i="45"/>
  <c r="R24" i="45"/>
  <c r="M24" i="45"/>
  <c r="U24" i="45"/>
  <c r="C51" i="45"/>
  <c r="K51" i="45"/>
  <c r="K55" i="45" s="1"/>
  <c r="S51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50" i="44"/>
  <c r="V50" i="44"/>
  <c r="F18" i="44"/>
  <c r="F23" i="44" s="1"/>
  <c r="Q18" i="44"/>
  <c r="Q23" i="44" s="1"/>
  <c r="L24" i="44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A23" i="43"/>
  <c r="U50" i="43"/>
  <c r="Q50" i="43"/>
  <c r="M50" i="43"/>
  <c r="I50" i="43"/>
  <c r="E50" i="43"/>
  <c r="A54" i="43"/>
  <c r="W50" i="43"/>
  <c r="S50" i="43"/>
  <c r="O50" i="43"/>
  <c r="K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H54" i="42"/>
  <c r="T54" i="42"/>
  <c r="D18" i="42"/>
  <c r="D23" i="42" s="1"/>
  <c r="D25" i="42" s="1"/>
  <c r="I18" i="42"/>
  <c r="I23" i="42" s="1"/>
  <c r="N18" i="42"/>
  <c r="N23" i="42" s="1"/>
  <c r="T18" i="42"/>
  <c r="T23" i="42" s="1"/>
  <c r="V20" i="42"/>
  <c r="V24" i="42" s="1"/>
  <c r="R20" i="42"/>
  <c r="R24" i="42" s="1"/>
  <c r="N20" i="42"/>
  <c r="N24" i="42" s="1"/>
  <c r="J20" i="42"/>
  <c r="J24" i="42" s="1"/>
  <c r="F20" i="42"/>
  <c r="F24" i="42" s="1"/>
  <c r="D20" i="42"/>
  <c r="D24" i="42" s="1"/>
  <c r="I20" i="42"/>
  <c r="I24" i="42" s="1"/>
  <c r="O20" i="42"/>
  <c r="O24" i="42" s="1"/>
  <c r="T20" i="42"/>
  <c r="T24" i="42" s="1"/>
  <c r="D50" i="42"/>
  <c r="I50" i="42"/>
  <c r="N50" i="42"/>
  <c r="Q54" i="42"/>
  <c r="W18" i="42"/>
  <c r="W23" i="42" s="1"/>
  <c r="W25" i="42" s="1"/>
  <c r="S18" i="42"/>
  <c r="S23" i="42" s="1"/>
  <c r="S25" i="42" s="1"/>
  <c r="O18" i="42"/>
  <c r="O23" i="42" s="1"/>
  <c r="O25" i="42" s="1"/>
  <c r="K18" i="42"/>
  <c r="K23" i="42" s="1"/>
  <c r="G18" i="42"/>
  <c r="G23" i="42" s="1"/>
  <c r="C18" i="42"/>
  <c r="C23" i="42" s="1"/>
  <c r="E18" i="42"/>
  <c r="E23" i="42" s="1"/>
  <c r="J18" i="42"/>
  <c r="J23" i="42" s="1"/>
  <c r="J25" i="42" s="1"/>
  <c r="P18" i="42"/>
  <c r="P23" i="42" s="1"/>
  <c r="U18" i="42"/>
  <c r="U23" i="42" s="1"/>
  <c r="E20" i="42"/>
  <c r="E24" i="42" s="1"/>
  <c r="K20" i="42"/>
  <c r="K24" i="42" s="1"/>
  <c r="P20" i="42"/>
  <c r="P24" i="42" s="1"/>
  <c r="U20" i="42"/>
  <c r="U24" i="42" s="1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C19" i="41"/>
  <c r="A19" i="41"/>
  <c r="L20" i="41" s="1"/>
  <c r="V18" i="41"/>
  <c r="V23" i="41" s="1"/>
  <c r="I18" i="41"/>
  <c r="I23" i="41" s="1"/>
  <c r="C17" i="41"/>
  <c r="A17" i="41"/>
  <c r="R18" i="41" s="1"/>
  <c r="R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I21" i="47" l="1"/>
  <c r="I25" i="47" s="1"/>
  <c r="T20" i="38"/>
  <c r="T24" i="38" s="1"/>
  <c r="N20" i="38"/>
  <c r="U25" i="42"/>
  <c r="K25" i="42"/>
  <c r="N25" i="42"/>
  <c r="L25" i="42"/>
  <c r="V25" i="42"/>
  <c r="E18" i="41"/>
  <c r="E23" i="41" s="1"/>
  <c r="F18" i="41"/>
  <c r="F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P25" i="42"/>
  <c r="E25" i="42"/>
  <c r="G25" i="42"/>
  <c r="T25" i="42"/>
  <c r="I25" i="42"/>
  <c r="R51" i="42"/>
  <c r="R55" i="42" s="1"/>
  <c r="C51" i="47"/>
  <c r="R21" i="47"/>
  <c r="R25" i="47" s="1"/>
  <c r="Q21" i="47"/>
  <c r="Q25" i="47" s="1"/>
  <c r="O54" i="48"/>
  <c r="C51" i="48"/>
  <c r="C51" i="49"/>
  <c r="C55" i="49"/>
  <c r="R21" i="49"/>
  <c r="R25" i="49" s="1"/>
  <c r="J21" i="49"/>
  <c r="J25" i="49" s="1"/>
  <c r="M21" i="46"/>
  <c r="M25" i="46" s="1"/>
  <c r="W51" i="49"/>
  <c r="W55" i="49" s="1"/>
  <c r="S51" i="48"/>
  <c r="S55" i="48" s="1"/>
  <c r="G51" i="48"/>
  <c r="G55" i="48" s="1"/>
  <c r="W51" i="47"/>
  <c r="W55" i="47" s="1"/>
  <c r="R25" i="42"/>
  <c r="F25" i="42"/>
  <c r="Q25" i="42"/>
  <c r="M21" i="42"/>
  <c r="M24" i="42"/>
  <c r="M25" i="42" s="1"/>
  <c r="J21" i="48"/>
  <c r="J25" i="48" s="1"/>
  <c r="V21" i="48"/>
  <c r="V25" i="48" s="1"/>
  <c r="H21" i="42"/>
  <c r="L21" i="42"/>
  <c r="M51" i="42"/>
  <c r="M55" i="42" s="1"/>
  <c r="V51" i="42"/>
  <c r="V55" i="42" s="1"/>
  <c r="Q51" i="42"/>
  <c r="Q55" i="42" s="1"/>
  <c r="D20" i="38"/>
  <c r="D24" i="38" s="1"/>
  <c r="N18" i="41"/>
  <c r="N23" i="41" s="1"/>
  <c r="D20" i="41"/>
  <c r="D24" i="41" s="1"/>
  <c r="V48" i="41"/>
  <c r="V53" i="41" s="1"/>
  <c r="F51" i="42"/>
  <c r="F55" i="42" s="1"/>
  <c r="C21" i="42"/>
  <c r="X21" i="42"/>
  <c r="Q21" i="42"/>
  <c r="Q21" i="45"/>
  <c r="Q25" i="45" s="1"/>
  <c r="S21" i="46"/>
  <c r="S25" i="46" s="1"/>
  <c r="X21" i="46"/>
  <c r="X25" i="46" s="1"/>
  <c r="G54" i="48"/>
  <c r="K54" i="49"/>
  <c r="G51" i="49"/>
  <c r="G55" i="49" s="1"/>
  <c r="V21" i="49"/>
  <c r="V25" i="49" s="1"/>
  <c r="N21" i="49"/>
  <c r="N25" i="49" s="1"/>
  <c r="U21" i="45"/>
  <c r="U25" i="45" s="1"/>
  <c r="F51" i="45"/>
  <c r="F55" i="45" s="1"/>
  <c r="E21" i="45"/>
  <c r="E25" i="45" s="1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J54" i="38" s="1"/>
  <c r="F50" i="38"/>
  <c r="F51" i="38" s="1"/>
  <c r="F55" i="38" s="1"/>
  <c r="Q50" i="38"/>
  <c r="Q51" i="38" s="1"/>
  <c r="Q55" i="38" s="1"/>
  <c r="U50" i="38"/>
  <c r="N50" i="41"/>
  <c r="N54" i="41" s="1"/>
  <c r="I50" i="41"/>
  <c r="I51" i="41" s="1"/>
  <c r="I55" i="41" s="1"/>
  <c r="Q50" i="41"/>
  <c r="Q51" i="41" s="1"/>
  <c r="Q55" i="41" s="1"/>
  <c r="U50" i="41"/>
  <c r="G21" i="42"/>
  <c r="U21" i="43"/>
  <c r="U25" i="43" s="1"/>
  <c r="O21" i="43"/>
  <c r="O25" i="43" s="1"/>
  <c r="W51" i="45"/>
  <c r="W55" i="45" s="1"/>
  <c r="X51" i="47"/>
  <c r="X55" i="47" s="1"/>
  <c r="U51" i="48"/>
  <c r="U55" i="48" s="1"/>
  <c r="Q21" i="49"/>
  <c r="Q25" i="49" s="1"/>
  <c r="M21" i="49"/>
  <c r="M25" i="49" s="1"/>
  <c r="N51" i="49"/>
  <c r="N55" i="49" s="1"/>
  <c r="E21" i="47"/>
  <c r="E25" i="47" s="1"/>
  <c r="J18" i="38"/>
  <c r="J23" i="38" s="1"/>
  <c r="R18" i="38"/>
  <c r="R23" i="38" s="1"/>
  <c r="U18" i="38"/>
  <c r="U23" i="38" s="1"/>
  <c r="I20" i="38"/>
  <c r="Q20" i="38"/>
  <c r="Q21" i="38" s="1"/>
  <c r="Q25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48" i="38"/>
  <c r="G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M54" i="38" s="1"/>
  <c r="E50" i="38"/>
  <c r="E54" i="38" s="1"/>
  <c r="N50" i="38"/>
  <c r="R50" i="38"/>
  <c r="R54" i="38" s="1"/>
  <c r="V50" i="38"/>
  <c r="V54" i="38" s="1"/>
  <c r="A23" i="41"/>
  <c r="G18" i="41"/>
  <c r="G23" i="41" s="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4" i="41" s="1"/>
  <c r="M50" i="41"/>
  <c r="M51" i="41" s="1"/>
  <c r="M55" i="41" s="1"/>
  <c r="F50" i="41"/>
  <c r="F54" i="41" s="1"/>
  <c r="J50" i="41"/>
  <c r="J54" i="41" s="1"/>
  <c r="R50" i="41"/>
  <c r="R51" i="41" s="1"/>
  <c r="R55" i="41" s="1"/>
  <c r="V50" i="41"/>
  <c r="V54" i="41" s="1"/>
  <c r="Y53" i="42"/>
  <c r="L51" i="42"/>
  <c r="L55" i="42" s="1"/>
  <c r="S21" i="42"/>
  <c r="M51" i="45"/>
  <c r="M55" i="45" s="1"/>
  <c r="J51" i="45"/>
  <c r="J55" i="45" s="1"/>
  <c r="V51" i="45"/>
  <c r="V55" i="45" s="1"/>
  <c r="N51" i="47"/>
  <c r="N55" i="47" s="1"/>
  <c r="J51" i="49"/>
  <c r="J55" i="49" s="1"/>
  <c r="K51" i="48"/>
  <c r="K55" i="48" s="1"/>
  <c r="U21" i="47"/>
  <c r="U25" i="47" s="1"/>
  <c r="D21" i="43"/>
  <c r="D25" i="43" s="1"/>
  <c r="G51" i="47"/>
  <c r="G55" i="47" s="1"/>
  <c r="Y53" i="47"/>
  <c r="Y53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51" i="48"/>
  <c r="I55" i="48" s="1"/>
  <c r="I54" i="48"/>
  <c r="L21" i="48"/>
  <c r="L25" i="48" s="1"/>
  <c r="L24" i="48"/>
  <c r="L54" i="48"/>
  <c r="L51" i="48"/>
  <c r="L55" i="48" s="1"/>
  <c r="O24" i="48"/>
  <c r="O21" i="48"/>
  <c r="O25" i="48" s="1"/>
  <c r="U21" i="48"/>
  <c r="U25" i="48" s="1"/>
  <c r="R51" i="48"/>
  <c r="R55" i="48" s="1"/>
  <c r="E51" i="48"/>
  <c r="E55" i="48" s="1"/>
  <c r="E54" i="48"/>
  <c r="H21" i="48"/>
  <c r="H25" i="48" s="1"/>
  <c r="H24" i="48"/>
  <c r="X54" i="48"/>
  <c r="X51" i="48"/>
  <c r="X55" i="48" s="1"/>
  <c r="H54" i="48"/>
  <c r="H51" i="48"/>
  <c r="H55" i="48" s="1"/>
  <c r="K24" i="48"/>
  <c r="K21" i="48"/>
  <c r="K25" i="48" s="1"/>
  <c r="Y23" i="48"/>
  <c r="J51" i="48"/>
  <c r="J55" i="48" s="1"/>
  <c r="E21" i="48"/>
  <c r="E25" i="48" s="1"/>
  <c r="N51" i="48"/>
  <c r="N55" i="48" s="1"/>
  <c r="Q21" i="48"/>
  <c r="Q25" i="48" s="1"/>
  <c r="Q51" i="48"/>
  <c r="Q55" i="48" s="1"/>
  <c r="Q54" i="48"/>
  <c r="T21" i="48"/>
  <c r="T25" i="48" s="1"/>
  <c r="T24" i="48"/>
  <c r="D21" i="48"/>
  <c r="D25" i="48" s="1"/>
  <c r="D24" i="48"/>
  <c r="T54" i="48"/>
  <c r="T51" i="48"/>
  <c r="T55" i="48" s="1"/>
  <c r="D54" i="48"/>
  <c r="D51" i="48"/>
  <c r="D55" i="48" s="1"/>
  <c r="W24" i="48"/>
  <c r="W21" i="48"/>
  <c r="W25" i="48" s="1"/>
  <c r="G24" i="48"/>
  <c r="G21" i="48"/>
  <c r="G25" i="48" s="1"/>
  <c r="M21" i="48"/>
  <c r="M25" i="48" s="1"/>
  <c r="M51" i="48"/>
  <c r="M55" i="48" s="1"/>
  <c r="M54" i="48"/>
  <c r="P21" i="48"/>
  <c r="P25" i="48" s="1"/>
  <c r="P24" i="48"/>
  <c r="P54" i="48"/>
  <c r="P51" i="48"/>
  <c r="P55" i="48" s="1"/>
  <c r="S24" i="48"/>
  <c r="S21" i="48"/>
  <c r="S25" i="48" s="1"/>
  <c r="C24" i="48"/>
  <c r="C21" i="48"/>
  <c r="C55" i="48"/>
  <c r="F51" i="48"/>
  <c r="F55" i="48" s="1"/>
  <c r="X21" i="48"/>
  <c r="X25" i="48" s="1"/>
  <c r="T21" i="47"/>
  <c r="T25" i="47" s="1"/>
  <c r="T24" i="47"/>
  <c r="D21" i="47"/>
  <c r="D25" i="47" s="1"/>
  <c r="D24" i="47"/>
  <c r="H54" i="47"/>
  <c r="H51" i="47"/>
  <c r="H55" i="47" s="1"/>
  <c r="S24" i="47"/>
  <c r="S21" i="47"/>
  <c r="S25" i="47" s="1"/>
  <c r="C24" i="47"/>
  <c r="C21" i="47"/>
  <c r="U51" i="47"/>
  <c r="U55" i="47" s="1"/>
  <c r="P21" i="47"/>
  <c r="P25" i="47" s="1"/>
  <c r="P24" i="47"/>
  <c r="T54" i="47"/>
  <c r="T51" i="47"/>
  <c r="T55" i="47" s="1"/>
  <c r="D54" i="47"/>
  <c r="D51" i="47"/>
  <c r="D55" i="47" s="1"/>
  <c r="O24" i="47"/>
  <c r="O21" i="47"/>
  <c r="O25" i="47" s="1"/>
  <c r="Q51" i="47"/>
  <c r="Q55" i="47" s="1"/>
  <c r="L21" i="47"/>
  <c r="L25" i="47" s="1"/>
  <c r="L24" i="47"/>
  <c r="P54" i="47"/>
  <c r="P51" i="47"/>
  <c r="P55" i="47" s="1"/>
  <c r="K24" i="47"/>
  <c r="K21" i="47"/>
  <c r="K25" i="47" s="1"/>
  <c r="Y23" i="47"/>
  <c r="R51" i="47"/>
  <c r="R55" i="47" s="1"/>
  <c r="I51" i="47"/>
  <c r="I55" i="47" s="1"/>
  <c r="O51" i="47"/>
  <c r="O55" i="47" s="1"/>
  <c r="V51" i="47"/>
  <c r="V55" i="47" s="1"/>
  <c r="F51" i="47"/>
  <c r="F55" i="47" s="1"/>
  <c r="X21" i="47"/>
  <c r="X25" i="47" s="1"/>
  <c r="H24" i="47"/>
  <c r="H21" i="47"/>
  <c r="H25" i="47" s="1"/>
  <c r="L54" i="47"/>
  <c r="L51" i="47"/>
  <c r="L55" i="47" s="1"/>
  <c r="W24" i="47"/>
  <c r="W21" i="47"/>
  <c r="W25" i="47" s="1"/>
  <c r="G24" i="47"/>
  <c r="G21" i="47"/>
  <c r="G25" i="47" s="1"/>
  <c r="C55" i="47"/>
  <c r="E51" i="47"/>
  <c r="E55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1" i="45"/>
  <c r="D55" i="45" s="1"/>
  <c r="L21" i="45"/>
  <c r="L25" i="45" s="1"/>
  <c r="L24" i="45"/>
  <c r="P54" i="45"/>
  <c r="P51" i="45"/>
  <c r="P55" i="45" s="1"/>
  <c r="K24" i="45"/>
  <c r="K21" i="45"/>
  <c r="K25" i="45" s="1"/>
  <c r="Y23" i="45"/>
  <c r="C55" i="45"/>
  <c r="G51" i="45"/>
  <c r="G55" i="45" s="1"/>
  <c r="X21" i="45"/>
  <c r="X25" i="45" s="1"/>
  <c r="X24" i="45"/>
  <c r="U51" i="45"/>
  <c r="U55" i="45" s="1"/>
  <c r="H21" i="45"/>
  <c r="H25" i="45" s="1"/>
  <c r="H24" i="45"/>
  <c r="L54" i="45"/>
  <c r="L51" i="45"/>
  <c r="W24" i="45"/>
  <c r="W21" i="45"/>
  <c r="W25" i="45" s="1"/>
  <c r="G24" i="45"/>
  <c r="G21" i="45"/>
  <c r="G25" i="45" s="1"/>
  <c r="N51" i="45"/>
  <c r="N55" i="45" s="1"/>
  <c r="Q51" i="45"/>
  <c r="Q55" i="45" s="1"/>
  <c r="T54" i="45"/>
  <c r="T51" i="45"/>
  <c r="T55" i="45" s="1"/>
  <c r="O24" i="45"/>
  <c r="O21" i="45"/>
  <c r="O25" i="45" s="1"/>
  <c r="T21" i="45"/>
  <c r="T25" i="45" s="1"/>
  <c r="T24" i="45"/>
  <c r="D21" i="45"/>
  <c r="D25" i="45" s="1"/>
  <c r="D24" i="45"/>
  <c r="H54" i="45"/>
  <c r="H51" i="45"/>
  <c r="H55" i="45" s="1"/>
  <c r="S24" i="45"/>
  <c r="S21" i="45"/>
  <c r="S25" i="45" s="1"/>
  <c r="C24" i="45"/>
  <c r="C21" i="45"/>
  <c r="R51" i="45"/>
  <c r="R55" i="45" s="1"/>
  <c r="O51" i="45"/>
  <c r="O55" i="45" s="1"/>
  <c r="E51" i="45"/>
  <c r="E55" i="45" s="1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1" i="42"/>
  <c r="D21" i="42"/>
  <c r="R21" i="42"/>
  <c r="H51" i="42"/>
  <c r="H55" i="42" s="1"/>
  <c r="E51" i="42"/>
  <c r="E55" i="42" s="1"/>
  <c r="E54" i="42"/>
  <c r="U21" i="42"/>
  <c r="Y23" i="42"/>
  <c r="C25" i="42"/>
  <c r="T21" i="42"/>
  <c r="V21" i="42"/>
  <c r="U51" i="42"/>
  <c r="U55" i="42" s="1"/>
  <c r="U54" i="42"/>
  <c r="C51" i="42"/>
  <c r="C54" i="42"/>
  <c r="S54" i="42"/>
  <c r="S51" i="42"/>
  <c r="S55" i="42" s="1"/>
  <c r="P21" i="42"/>
  <c r="I51" i="42"/>
  <c r="I55" i="42" s="1"/>
  <c r="I54" i="42"/>
  <c r="O21" i="42"/>
  <c r="J21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1" i="42"/>
  <c r="P54" i="42"/>
  <c r="P51" i="42"/>
  <c r="P55" i="42" s="1"/>
  <c r="G54" i="42"/>
  <c r="G51" i="42"/>
  <c r="G55" i="42" s="1"/>
  <c r="W51" i="42"/>
  <c r="W55" i="42" s="1"/>
  <c r="W54" i="42"/>
  <c r="K21" i="42"/>
  <c r="D51" i="42"/>
  <c r="D55" i="42" s="1"/>
  <c r="D54" i="42"/>
  <c r="I21" i="42"/>
  <c r="N21" i="42"/>
  <c r="W21" i="42"/>
  <c r="F51" i="41"/>
  <c r="F55" i="41" s="1"/>
  <c r="N51" i="41"/>
  <c r="N55" i="41" s="1"/>
  <c r="V51" i="41"/>
  <c r="V55" i="41" s="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4" i="41"/>
  <c r="Q54" i="41"/>
  <c r="H20" i="41"/>
  <c r="P20" i="41"/>
  <c r="X20" i="41"/>
  <c r="J51" i="41"/>
  <c r="J55" i="41" s="1"/>
  <c r="R54" i="41"/>
  <c r="I20" i="41"/>
  <c r="Q20" i="41"/>
  <c r="L24" i="41"/>
  <c r="T24" i="41"/>
  <c r="E51" i="41"/>
  <c r="E55" i="41" s="1"/>
  <c r="M54" i="41"/>
  <c r="U54" i="41"/>
  <c r="C18" i="41"/>
  <c r="C23" i="41" s="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4" i="38"/>
  <c r="U54" i="38"/>
  <c r="F54" i="38"/>
  <c r="N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I51" i="38"/>
  <c r="I55" i="38" s="1"/>
  <c r="Q54" i="38"/>
  <c r="Q24" i="38"/>
  <c r="E51" i="38"/>
  <c r="E55" i="38" s="1"/>
  <c r="J51" i="38"/>
  <c r="J55" i="38" s="1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21" i="38" l="1"/>
  <c r="I25" i="38" s="1"/>
  <c r="U51" i="41"/>
  <c r="U55" i="41" s="1"/>
  <c r="U51" i="38"/>
  <c r="U55" i="38" s="1"/>
  <c r="V51" i="38"/>
  <c r="V55" i="38" s="1"/>
  <c r="N51" i="38"/>
  <c r="N55" i="38" s="1"/>
  <c r="M51" i="38"/>
  <c r="M55" i="38" s="1"/>
  <c r="Y54" i="47"/>
  <c r="Y53" i="38"/>
  <c r="T21" i="38"/>
  <c r="T25" i="38" s="1"/>
  <c r="Y53" i="41"/>
  <c r="X51" i="41"/>
  <c r="X55" i="41" s="1"/>
  <c r="Y54" i="48"/>
  <c r="Y55" i="49"/>
  <c r="Y54" i="49"/>
  <c r="Y54" i="45"/>
  <c r="L21" i="38"/>
  <c r="L25" i="38" s="1"/>
  <c r="Y24" i="49"/>
  <c r="C25" i="49"/>
  <c r="Y25" i="49" s="1"/>
  <c r="Y55" i="48"/>
  <c r="Y24" i="48"/>
  <c r="C25" i="48"/>
  <c r="Y25" i="48" s="1"/>
  <c r="Y55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<sst xmlns="http://schemas.openxmlformats.org/spreadsheetml/2006/main" count="887" uniqueCount="163">
  <si>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</si>
  <si>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</si>
  <si>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</si>
  <si>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</si>
  <si>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</si>
  <si>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</si>
  <si>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</si>
  <si>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</si>
  <si>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</si>
  <si>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</si>
  <si>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</si>
  <si>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</si>
  <si>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</si>
  <si>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</si>
  <si>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</si>
  <si>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</si>
  <si>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</si>
  <si>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</si>
  <si>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</si>
  <si>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</si>
  <si>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</si>
  <si>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</si>
  <si>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</si>
  <si>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</si>
  <si>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</si>
  <si>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</si>
  <si>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</si>
  <si>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</si>
  <si>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</si>
  <si>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 xml:space="preserve">  մածուն</t>
  </si>
  <si>
    <t xml:space="preserve">  վերմիշելով  փլավ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</si>
  <si>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</si>
  <si>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</si>
  <si>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</si>
  <si>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</si>
  <si>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</si>
  <si>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</si>
  <si>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</si>
  <si>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</si>
  <si>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</si>
  <si>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</si>
  <si>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</si>
  <si>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</si>
  <si>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</si>
  <si>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</si>
  <si>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</si>
  <si>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</si>
  <si>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</si>
  <si>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</si>
  <si>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</si>
  <si>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</si>
  <si>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տապակած կարտոֆիլ</t>
  </si>
  <si>
    <t xml:space="preserve">  պանիր</t>
  </si>
  <si>
    <t>աղցան</t>
  </si>
  <si>
    <t xml:space="preserve">  մսով  հնդկաձավարով փլավ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</si>
  <si>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</si>
  <si>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</si>
  <si>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</si>
  <si>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</si>
  <si>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</si>
  <si>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</si>
  <si>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</si>
  <si>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 xml:space="preserve">     սպաս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</si>
  <si>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</si>
  <si>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</si>
  <si>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</si>
  <si>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</si>
  <si>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</si>
  <si>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</si>
  <si>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</si>
  <si>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</si>
  <si>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</si>
  <si>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</si>
  <si>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</si>
  <si>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թեյ, կարագ   ջեմ</t>
  </si>
  <si>
    <t xml:space="preserve">    պանիր</t>
  </si>
  <si>
    <t xml:space="preserve">   աղցան</t>
  </si>
  <si>
    <t>կարտոֆիլի  պյուրե</t>
  </si>
  <si>
    <t xml:space="preserve">    սպաս</t>
  </si>
  <si>
    <t>նարինջ</t>
  </si>
  <si>
    <t xml:space="preserve">  տ. Կարտոֆիլ</t>
  </si>
  <si>
    <t>հաց  պանիր</t>
  </si>
  <si>
    <t>լոբի</t>
  </si>
  <si>
    <t>ոսպ</t>
  </si>
  <si>
    <t>բրինձ</t>
  </si>
  <si>
    <t xml:space="preserve">  մսով  խճողակ</t>
  </si>
  <si>
    <t xml:space="preserve">  կարտոֆիլի  պյուրե</t>
  </si>
  <si>
    <t xml:space="preserve">   բիսկվիթ1/8</t>
  </si>
  <si>
    <t>ձու1/8</t>
  </si>
  <si>
    <t xml:space="preserve">   մաննի</t>
  </si>
  <si>
    <t xml:space="preserve">  թեյ,  պանիր</t>
  </si>
  <si>
    <t xml:space="preserve">  գազար</t>
  </si>
  <si>
    <t xml:space="preserve">  շոկոլադ</t>
  </si>
  <si>
    <t xml:space="preserve">  հավով  բրնձով  ապուր</t>
  </si>
  <si>
    <t xml:space="preserve">  կաթնաշորով  գաթա</t>
  </si>
  <si>
    <t xml:space="preserve">  պանիր   հաց</t>
  </si>
  <si>
    <t>կաթ</t>
  </si>
  <si>
    <t>մաննի</t>
  </si>
  <si>
    <t>շոկոլադ</t>
  </si>
  <si>
    <t>հավ</t>
  </si>
  <si>
    <t>կաթնաշոր</t>
  </si>
  <si>
    <t xml:space="preserve">  կաթնաշոր,  թթվասեր</t>
  </si>
  <si>
    <t xml:space="preserve"> մածուն</t>
  </si>
  <si>
    <t xml:space="preserve">  լապշայով  փլավ</t>
  </si>
  <si>
    <t xml:space="preserve">   ոսպով  ապուր</t>
  </si>
  <si>
    <t>լապշա</t>
  </si>
  <si>
    <t xml:space="preserve">    միրգ</t>
  </si>
  <si>
    <t xml:space="preserve">   ձու1/2   կարագ</t>
  </si>
  <si>
    <t xml:space="preserve">   մածուն</t>
  </si>
  <si>
    <t>վերմիշելով  փլավ</t>
  </si>
  <si>
    <t>ձու1/2</t>
  </si>
  <si>
    <t xml:space="preserve">            միրգ</t>
  </si>
  <si>
    <t xml:space="preserve">    հաց</t>
  </si>
  <si>
    <t xml:space="preserve">    աղցան</t>
  </si>
  <si>
    <t xml:space="preserve">   հավով  հաճարով  փլավ</t>
  </si>
  <si>
    <t>կ.ոլոր</t>
  </si>
  <si>
    <t>հաճար</t>
  </si>
  <si>
    <t xml:space="preserve">   թեյ.  Ձու,  կարագ</t>
  </si>
  <si>
    <t>գազար  կաղամբ</t>
  </si>
  <si>
    <t xml:space="preserve">   հավով  կարտոֆիլով  սոուզ</t>
  </si>
  <si>
    <t xml:space="preserve">  թթվասեր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</si>
  <si>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</si>
  <si>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</si>
  <si>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</si>
  <si>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</si>
  <si>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 բիսկվիթ1/10</t>
  </si>
  <si>
    <t xml:space="preserve">   հաց  պանիր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</si>
  <si>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</si>
  <si>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</si>
  <si>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</si>
  <si>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</si>
  <si>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</si>
  <si>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</si>
  <si>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</si>
  <si>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</si>
  <si>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</si>
  <si>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>կակաո. Ջեմ. Կարագ</t>
  </si>
  <si>
    <t xml:space="preserve">   կարտոֆիլի  պյուրե</t>
  </si>
  <si>
    <t xml:space="preserve">   սպաս</t>
  </si>
  <si>
    <t>հավի կրծքամիս</t>
  </si>
  <si>
    <t>կիտրոն</t>
  </si>
  <si>
    <t xml:space="preserve">  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</si>
  <si>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</si>
  <si>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</si>
  <si>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</si>
  <si>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</si>
  <si>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</si>
  <si>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 xml:space="preserve">   թխ.  Զեբր1/10</t>
  </si>
  <si>
    <t xml:space="preserve">ջեմ  </t>
  </si>
  <si>
    <t xml:space="preserve">  ոսպով բրնձով փլավ</t>
  </si>
  <si>
    <t>հալվա, պանիր</t>
  </si>
  <si>
    <t>հալվա</t>
  </si>
  <si>
    <t>խավիար</t>
  </si>
  <si>
    <t>վերմիշելով  բրնձով  փլավ</t>
  </si>
  <si>
    <t>հալվա,  հաց</t>
  </si>
  <si>
    <t>մսով  վերմիշելով  փլավ</t>
  </si>
  <si>
    <t>հյութ</t>
  </si>
  <si>
    <t>վաֆլի</t>
  </si>
  <si>
    <t>թխվածքաբլիթ</t>
  </si>
  <si>
    <t xml:space="preserve">  ջեմ</t>
  </si>
  <si>
    <t xml:space="preserve">   մածուն, ßáÏáÉ³¹</t>
  </si>
  <si>
    <t>մսով խճողակ</t>
  </si>
  <si>
    <t xml:space="preserve">  ոսպով   ապուր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</si>
</sst>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0" workbookViewId="0">
      <selection activeCell="B7" sqref="B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43122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139</v>
      </c>
      <c r="K4" s="18" t="s">
        <v>39</v>
      </c>
      <c r="L4" s="18" t="s">
        <v>40</v>
      </c>
      <c r="M4" s="18" t="s">
        <v>41</v>
      </c>
      <c r="N4" s="19" t="s">
        <v>42</v>
      </c>
      <c r="O4" s="18" t="s">
        <v>44</v>
      </c>
      <c r="P4" s="18" t="s">
        <v>63</v>
      </c>
      <c r="Q4" s="18" t="s">
        <v>46</v>
      </c>
      <c r="R4" s="18" t="s">
        <v>47</v>
      </c>
      <c r="S4" s="18" t="s">
        <v>48</v>
      </c>
      <c r="T4" s="18" t="s">
        <v>57</v>
      </c>
      <c r="U4" s="19" t="s">
        <v>156</v>
      </c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25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26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28</v>
      </c>
      <c r="C9" s="22"/>
      <c r="D9" s="22"/>
      <c r="E9" s="22"/>
      <c r="F9" s="22"/>
      <c r="G9" s="22"/>
      <c r="H9" s="22"/>
      <c r="I9" s="22">
        <v>25</v>
      </c>
      <c r="J9" s="22">
        <v>25</v>
      </c>
      <c r="K9" s="22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50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155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>
        <v>5</v>
      </c>
      <c r="S11" s="25"/>
      <c r="T11" s="25">
        <v>30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43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25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200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5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25</v>
      </c>
      <c r="J17" s="31">
        <f t="shared" si="0"/>
        <v>25</v>
      </c>
      <c r="K17" s="31">
        <f t="shared" si="0"/>
        <v>15</v>
      </c>
      <c r="L17" s="31">
        <f t="shared" si="0"/>
        <v>50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80</v>
      </c>
      <c r="R17" s="31">
        <f t="shared" si="0"/>
        <v>5</v>
      </c>
      <c r="S17" s="31">
        <f t="shared" si="0"/>
        <v>0</v>
      </c>
      <c r="T17" s="31">
        <f t="shared" si="0"/>
        <v>30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5.0000000000000001E-3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2.5000000000000001E-2</v>
      </c>
      <c r="J18" s="33">
        <f>+(A17*J17)/1000</f>
        <v>2.5000000000000001E-2</v>
      </c>
      <c r="K18" s="33">
        <f>+(A17*K17)/1000</f>
        <v>1.4999999999999999E-2</v>
      </c>
      <c r="L18" s="33">
        <f>+(A17*L17)/1000</f>
        <v>0.05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0.08</v>
      </c>
      <c r="R18" s="33">
        <f>+(A17*R17)/1000</f>
        <v>5.0000000000000001E-3</v>
      </c>
      <c r="S18" s="33">
        <f>+(A17*S17)/1000</f>
        <v>0</v>
      </c>
      <c r="T18" s="33">
        <f>+(A17*T17)/1000</f>
        <v>0.03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200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0</v>
      </c>
      <c r="N20" s="36">
        <f>+(A19*N19)</f>
        <v>0.1</v>
      </c>
      <c r="O20" s="36">
        <f>+(A19*O19)/1000</f>
        <v>2.8000000000000001E-2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0.2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2.5000000000000001E-2</v>
      </c>
      <c r="J21" s="38">
        <f t="shared" si="2"/>
        <v>2.5000000000000001E-2</v>
      </c>
      <c r="K21" s="38">
        <f t="shared" si="2"/>
        <v>1.4999999999999999E-2</v>
      </c>
      <c r="L21" s="38">
        <f t="shared" si="2"/>
        <v>7.5000000000000011E-2</v>
      </c>
      <c r="M21" s="38">
        <f t="shared" si="2"/>
        <v>0.05</v>
      </c>
      <c r="N21" s="38">
        <f t="shared" si="2"/>
        <v>0.1</v>
      </c>
      <c r="O21" s="38">
        <f t="shared" si="2"/>
        <v>2.8000000000000001E-2</v>
      </c>
      <c r="P21" s="38">
        <f t="shared" si="2"/>
        <v>2.5000000000000001E-2</v>
      </c>
      <c r="Q21" s="38">
        <f t="shared" si="2"/>
        <v>0.08</v>
      </c>
      <c r="R21" s="38">
        <f t="shared" si="2"/>
        <v>5.0000000000000001E-3</v>
      </c>
      <c r="S21" s="38">
        <f t="shared" si="2"/>
        <v>0</v>
      </c>
      <c r="T21" s="38">
        <f t="shared" si="2"/>
        <v>0.03</v>
      </c>
      <c r="U21" s="38">
        <f t="shared" si="2"/>
        <v>0.2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1510</v>
      </c>
      <c r="K22" s="40">
        <v>714</v>
      </c>
      <c r="L22" s="40">
        <v>264</v>
      </c>
      <c r="M22" s="40">
        <v>170</v>
      </c>
      <c r="N22" s="40">
        <v>58</v>
      </c>
      <c r="O22" s="40">
        <v>198</v>
      </c>
      <c r="P22" s="40">
        <v>723</v>
      </c>
      <c r="Q22" s="40">
        <v>350</v>
      </c>
      <c r="R22" s="40">
        <v>145</v>
      </c>
      <c r="S22" s="40">
        <v>118</v>
      </c>
      <c r="T22" s="40">
        <v>2874</v>
      </c>
      <c r="U22" s="40">
        <v>128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13.72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7.5</v>
      </c>
      <c r="J23" s="42">
        <f t="shared" si="3"/>
        <v>37.75</v>
      </c>
      <c r="K23" s="42">
        <f t="shared" si="3"/>
        <v>10.709999999999999</v>
      </c>
      <c r="L23" s="42">
        <f t="shared" si="3"/>
        <v>13.200000000000001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28</v>
      </c>
      <c r="R23" s="42">
        <f t="shared" si="3"/>
        <v>0.72499999999999998</v>
      </c>
      <c r="S23" s="42">
        <f t="shared" si="3"/>
        <v>0</v>
      </c>
      <c r="T23" s="42">
        <f t="shared" si="3"/>
        <v>86.22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267.34299999999996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6.6000000000000005</v>
      </c>
      <c r="M24" s="42">
        <f t="shared" si="4"/>
        <v>0</v>
      </c>
      <c r="N24" s="42">
        <f t="shared" si="4"/>
        <v>5.8000000000000007</v>
      </c>
      <c r="O24" s="42">
        <f t="shared" si="4"/>
        <v>5.5440000000000005</v>
      </c>
      <c r="P24" s="42">
        <f t="shared" si="4"/>
        <v>18.074999999999999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25.6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91.977000000000004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13.72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7.5</v>
      </c>
      <c r="J25" s="44">
        <f t="shared" si="5"/>
        <v>37.75</v>
      </c>
      <c r="K25" s="44">
        <f t="shared" si="5"/>
        <v>10.709999999999999</v>
      </c>
      <c r="L25" s="44">
        <f t="shared" si="5"/>
        <v>19.800000000000004</v>
      </c>
      <c r="M25" s="44">
        <f t="shared" si="5"/>
        <v>8.5</v>
      </c>
      <c r="N25" s="44">
        <f t="shared" si="5"/>
        <v>5.8000000000000007</v>
      </c>
      <c r="O25" s="44">
        <f t="shared" si="5"/>
        <v>5.5440000000000005</v>
      </c>
      <c r="P25" s="44">
        <f t="shared" si="5"/>
        <v>18.074999999999999</v>
      </c>
      <c r="Q25" s="44">
        <f t="shared" si="5"/>
        <v>28</v>
      </c>
      <c r="R25" s="44">
        <f t="shared" si="5"/>
        <v>0.72499999999999998</v>
      </c>
      <c r="S25" s="44">
        <f t="shared" si="5"/>
        <v>0</v>
      </c>
      <c r="T25" s="44">
        <f t="shared" si="5"/>
        <v>86.22</v>
      </c>
      <c r="U25" s="44">
        <f t="shared" si="5"/>
        <v>25.6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359.32000000000005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43122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56</v>
      </c>
      <c r="G34" s="18" t="s">
        <v>57</v>
      </c>
      <c r="H34" s="18" t="s">
        <v>58</v>
      </c>
      <c r="I34" s="18" t="s">
        <v>59</v>
      </c>
      <c r="J34" s="18" t="s">
        <v>37</v>
      </c>
      <c r="K34" s="18" t="s">
        <v>60</v>
      </c>
      <c r="L34" s="18" t="s">
        <v>46</v>
      </c>
      <c r="M34" s="18" t="s">
        <v>47</v>
      </c>
      <c r="N34" s="18" t="s">
        <v>48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50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80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51</v>
      </c>
      <c r="C36" s="25"/>
      <c r="D36" s="25">
        <v>2</v>
      </c>
      <c r="E36" s="25"/>
      <c r="F36" s="25">
        <v>70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52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53</v>
      </c>
      <c r="C39" s="22"/>
      <c r="D39" s="22">
        <v>4</v>
      </c>
      <c r="E39" s="22"/>
      <c r="F39" s="22"/>
      <c r="G39" s="22"/>
      <c r="H39" s="22"/>
      <c r="I39" s="22">
        <v>30</v>
      </c>
      <c r="J39" s="22">
        <v>20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54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70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80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0.02</v>
      </c>
      <c r="F48" s="33">
        <f>+(A47*F47)/1000</f>
        <v>7.0000000000000007E-2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0.08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0</v>
      </c>
      <c r="G49" s="34">
        <f t="shared" si="7"/>
        <v>25</v>
      </c>
      <c r="H49" s="34">
        <f t="shared" si="7"/>
        <v>50</v>
      </c>
      <c r="I49" s="34">
        <f t="shared" si="7"/>
        <v>30</v>
      </c>
      <c r="J49" s="34">
        <f t="shared" si="7"/>
        <v>20</v>
      </c>
      <c r="K49" s="34">
        <f t="shared" si="7"/>
        <v>10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</v>
      </c>
      <c r="G50" s="36">
        <f>+(A49*G49)/1000</f>
        <v>2.5000000000000001E-2</v>
      </c>
      <c r="H50" s="36">
        <f>+(A49*H49)/1000</f>
        <v>0.05</v>
      </c>
      <c r="I50" s="36">
        <f>+(A49*I49)/1000</f>
        <v>0.03</v>
      </c>
      <c r="J50" s="36">
        <f>+(A49*J49)/1000</f>
        <v>0.02</v>
      </c>
      <c r="K50" s="36">
        <f>+(A49*K49)/1000</f>
        <v>0.01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2.0999999999999998E-2</v>
      </c>
      <c r="E51" s="38">
        <f t="shared" si="8"/>
        <v>0.02</v>
      </c>
      <c r="F51" s="38">
        <f t="shared" si="8"/>
        <v>7.0000000000000007E-2</v>
      </c>
      <c r="G51" s="38">
        <f t="shared" si="8"/>
        <v>2.5000000000000001E-2</v>
      </c>
      <c r="H51" s="38">
        <f t="shared" si="8"/>
        <v>0.05</v>
      </c>
      <c r="I51" s="38">
        <f t="shared" si="8"/>
        <v>0.03</v>
      </c>
      <c r="J51" s="38">
        <f t="shared" si="8"/>
        <v>0.02</v>
      </c>
      <c r="K51" s="38">
        <f t="shared" si="8"/>
        <v>0.01</v>
      </c>
      <c r="L51" s="38">
        <f t="shared" si="8"/>
        <v>0.08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>
        <v>2874</v>
      </c>
      <c r="H52" s="40">
        <v>293</v>
      </c>
      <c r="I52" s="40">
        <v>112</v>
      </c>
      <c r="J52" s="40">
        <v>300</v>
      </c>
      <c r="K52" s="40">
        <v>674</v>
      </c>
      <c r="L52" s="40">
        <v>350</v>
      </c>
      <c r="M52" s="40">
        <v>145</v>
      </c>
      <c r="N52" s="40">
        <v>112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31.68</v>
      </c>
      <c r="F53" s="42">
        <f t="shared" si="9"/>
        <v>11.690000000000001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89.878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71.850000000000009</v>
      </c>
      <c r="H54" s="42">
        <f t="shared" si="10"/>
        <v>14.65</v>
      </c>
      <c r="I54" s="42">
        <f t="shared" si="10"/>
        <v>3.36</v>
      </c>
      <c r="J54" s="42">
        <f t="shared" si="10"/>
        <v>6</v>
      </c>
      <c r="K54" s="42">
        <f t="shared" si="10"/>
        <v>6.74</v>
      </c>
      <c r="L54" s="42">
        <f t="shared" si="10"/>
        <v>0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128.82100000000003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12.053999999999998</v>
      </c>
      <c r="E55" s="44">
        <f t="shared" si="11"/>
        <v>31.68</v>
      </c>
      <c r="F55" s="44">
        <f t="shared" si="11"/>
        <v>11.690000000000001</v>
      </c>
      <c r="G55" s="44">
        <f t="shared" si="11"/>
        <v>71.850000000000009</v>
      </c>
      <c r="H55" s="44">
        <f t="shared" si="11"/>
        <v>14.65</v>
      </c>
      <c r="I55" s="44">
        <f t="shared" si="11"/>
        <v>3.36</v>
      </c>
      <c r="J55" s="44">
        <f t="shared" si="11"/>
        <v>6</v>
      </c>
      <c r="K55" s="44">
        <f t="shared" si="11"/>
        <v>6.74</v>
      </c>
      <c r="L55" s="44">
        <f t="shared" si="11"/>
        <v>28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218.69900000000004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17" workbookViewId="0">
      <selection activeCell="C42" sqref="C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43133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100</v>
      </c>
      <c r="F4" s="18" t="s">
        <v>39</v>
      </c>
      <c r="G4" s="18" t="s">
        <v>35</v>
      </c>
      <c r="H4" s="18" t="s">
        <v>34</v>
      </c>
      <c r="I4" s="19" t="s">
        <v>38</v>
      </c>
      <c r="J4" s="18" t="s">
        <v>99</v>
      </c>
      <c r="K4" s="18" t="s">
        <v>37</v>
      </c>
      <c r="L4" s="18" t="s">
        <v>36</v>
      </c>
      <c r="M4" s="18" t="s">
        <v>56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45</v>
      </c>
      <c r="S4" s="18" t="s">
        <v>79</v>
      </c>
      <c r="T4" s="18" t="s">
        <v>47</v>
      </c>
      <c r="U4" s="19" t="s">
        <v>151</v>
      </c>
      <c r="V4" s="20" t="s">
        <v>33</v>
      </c>
      <c r="W4" s="17"/>
      <c r="X4" s="17"/>
      <c r="Y4" s="15"/>
    </row>
    <row r="5" spans="1:25" ht="11.25" customHeight="1" x14ac:dyDescent="0.15">
      <c r="A5" s="72" t="s">
        <v>5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142</v>
      </c>
      <c r="C6" s="25"/>
      <c r="D6" s="25"/>
      <c r="E6" s="25">
        <v>30</v>
      </c>
      <c r="F6" s="25">
        <v>30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26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143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34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144</v>
      </c>
      <c r="C11" s="25"/>
      <c r="D11" s="25"/>
      <c r="E11" s="25"/>
      <c r="F11" s="25"/>
      <c r="G11" s="25"/>
      <c r="H11" s="25"/>
      <c r="I11" s="25"/>
      <c r="J11" s="25">
        <v>45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7</v>
      </c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145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146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30</v>
      </c>
      <c r="F17" s="31">
        <f t="shared" si="0"/>
        <v>30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45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60</v>
      </c>
      <c r="T17" s="31">
        <f t="shared" si="0"/>
        <v>5</v>
      </c>
      <c r="U17" s="31">
        <f t="shared" si="0"/>
        <v>0</v>
      </c>
      <c r="V17" s="31">
        <f t="shared" si="0"/>
        <v>7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0.03</v>
      </c>
      <c r="F18" s="33">
        <f>+(A17*F17)/1000</f>
        <v>0.03</v>
      </c>
      <c r="G18" s="33">
        <f>+(A17*G17)/1000</f>
        <v>2.5000000000000001E-2</v>
      </c>
      <c r="H18" s="33">
        <f>+(A17*H17)/1000</f>
        <v>1.4E-2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0.01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0.05</v>
      </c>
      <c r="S18" s="33">
        <f>+(A17*S17)/1000</f>
        <v>0.06</v>
      </c>
      <c r="T18" s="33">
        <f>+(A17*T17)/1000</f>
        <v>5.0000000000000001E-3</v>
      </c>
      <c r="U18" s="33">
        <f>+(A17*U17)/1000</f>
        <v>0</v>
      </c>
      <c r="V18" s="33">
        <f>+(A17*V17)/1000</f>
        <v>7.0000000000000001E-3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0.1</v>
      </c>
      <c r="Q19" s="34">
        <f t="shared" si="1"/>
        <v>28</v>
      </c>
      <c r="R19" s="34">
        <f t="shared" si="1"/>
        <v>35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3.7999999999999999E-2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2.5000000000000001E-2</v>
      </c>
      <c r="P20" s="36">
        <f>+(A19*P19)</f>
        <v>0.1</v>
      </c>
      <c r="Q20" s="36">
        <f>+(A19*Q19)/1000</f>
        <v>2.8000000000000001E-2</v>
      </c>
      <c r="R20" s="36">
        <f>+(A19*R19)/1000</f>
        <v>3.5000000000000003E-2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0.03</v>
      </c>
      <c r="F21" s="38">
        <f t="shared" si="2"/>
        <v>0.03</v>
      </c>
      <c r="G21" s="38">
        <f t="shared" si="2"/>
        <v>6.3E-2</v>
      </c>
      <c r="H21" s="38">
        <f t="shared" si="2"/>
        <v>1.4E-2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0.1</v>
      </c>
      <c r="Q21" s="38">
        <f t="shared" si="2"/>
        <v>2.8000000000000001E-2</v>
      </c>
      <c r="R21" s="38">
        <f t="shared" si="2"/>
        <v>8.5000000000000006E-2</v>
      </c>
      <c r="S21" s="38">
        <f t="shared" si="2"/>
        <v>0.06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7.0000000000000001E-3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1200</v>
      </c>
      <c r="F22" s="40">
        <v>714</v>
      </c>
      <c r="G22" s="40">
        <v>360</v>
      </c>
      <c r="H22" s="40">
        <v>1584</v>
      </c>
      <c r="I22" s="40">
        <v>142</v>
      </c>
      <c r="J22" s="40">
        <v>1240</v>
      </c>
      <c r="K22" s="40">
        <v>300</v>
      </c>
      <c r="L22" s="40">
        <v>408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198</v>
      </c>
      <c r="S22" s="40">
        <v>534</v>
      </c>
      <c r="T22" s="40">
        <v>145</v>
      </c>
      <c r="U22" s="40">
        <v>888</v>
      </c>
      <c r="V22" s="40">
        <v>2744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36</v>
      </c>
      <c r="F23" s="42">
        <f t="shared" si="3"/>
        <v>21.419999999999998</v>
      </c>
      <c r="G23" s="42">
        <f t="shared" si="3"/>
        <v>9</v>
      </c>
      <c r="H23" s="42">
        <f t="shared" si="3"/>
        <v>22.176000000000002</v>
      </c>
      <c r="I23" s="42">
        <f t="shared" si="3"/>
        <v>5.68</v>
      </c>
      <c r="J23" s="42">
        <f t="shared" si="3"/>
        <v>55.8</v>
      </c>
      <c r="K23" s="42">
        <f t="shared" si="3"/>
        <v>3</v>
      </c>
      <c r="L23" s="42">
        <f t="shared" si="3"/>
        <v>8.16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9.9</v>
      </c>
      <c r="S23" s="42">
        <f t="shared" si="3"/>
        <v>32.04</v>
      </c>
      <c r="T23" s="42">
        <f t="shared" si="3"/>
        <v>0.72499999999999998</v>
      </c>
      <c r="U23" s="42">
        <f t="shared" si="3"/>
        <v>0</v>
      </c>
      <c r="V23" s="42">
        <f t="shared" si="3"/>
        <v>19.208000000000002</v>
      </c>
      <c r="W23" s="42">
        <f t="shared" si="3"/>
        <v>0</v>
      </c>
      <c r="X23" s="42">
        <f t="shared" si="3"/>
        <v>0</v>
      </c>
      <c r="Y23" s="43">
        <f>SUM(C23:X23)</f>
        <v>248.20400000000001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13.68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6.6000000000000005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6.9300000000000006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73.544000000000011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36</v>
      </c>
      <c r="F25" s="44">
        <f t="shared" si="5"/>
        <v>21.419999999999998</v>
      </c>
      <c r="G25" s="44">
        <f t="shared" si="5"/>
        <v>22.68</v>
      </c>
      <c r="H25" s="44">
        <f t="shared" si="5"/>
        <v>22.176000000000002</v>
      </c>
      <c r="I25" s="44">
        <f t="shared" si="5"/>
        <v>5.68</v>
      </c>
      <c r="J25" s="44">
        <f t="shared" si="5"/>
        <v>55.8</v>
      </c>
      <c r="K25" s="44">
        <f t="shared" si="5"/>
        <v>3</v>
      </c>
      <c r="L25" s="44">
        <f t="shared" si="5"/>
        <v>8.16</v>
      </c>
      <c r="M25" s="44">
        <f t="shared" si="5"/>
        <v>4.1749999999999998</v>
      </c>
      <c r="N25" s="44">
        <f t="shared" si="5"/>
        <v>1.08</v>
      </c>
      <c r="O25" s="44">
        <f t="shared" si="5"/>
        <v>6.6000000000000005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16.830000000000002</v>
      </c>
      <c r="S25" s="44">
        <f t="shared" si="5"/>
        <v>32.04</v>
      </c>
      <c r="T25" s="44">
        <f t="shared" si="5"/>
        <v>0.72499999999999998</v>
      </c>
      <c r="U25" s="44">
        <f t="shared" si="5"/>
        <v>22.200000000000003</v>
      </c>
      <c r="V25" s="44">
        <f t="shared" si="5"/>
        <v>19.208000000000002</v>
      </c>
      <c r="W25" s="45">
        <f t="shared" si="5"/>
        <v>0</v>
      </c>
      <c r="X25" s="45">
        <f t="shared" si="5"/>
        <v>0</v>
      </c>
      <c r="Y25" s="43">
        <f>SUM(C25:X25)</f>
        <v>321.7480000000001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43133</v>
      </c>
      <c r="Q32" s="64"/>
      <c r="R32" s="64"/>
      <c r="S32" s="64"/>
      <c r="T32" s="13"/>
      <c r="U32" s="13"/>
      <c r="V32" s="13"/>
    </row>
    <row r="33" spans="1:27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7" ht="67.5" thickBot="1" x14ac:dyDescent="0.2">
      <c r="A34" s="67"/>
      <c r="B34" s="68"/>
      <c r="C34" s="16" t="s">
        <v>49</v>
      </c>
      <c r="D34" s="18" t="s">
        <v>33</v>
      </c>
      <c r="E34" s="18" t="s">
        <v>34</v>
      </c>
      <c r="F34" s="18" t="s">
        <v>32</v>
      </c>
      <c r="G34" s="18" t="s">
        <v>139</v>
      </c>
      <c r="H34" s="18" t="s">
        <v>38</v>
      </c>
      <c r="I34" s="18" t="s">
        <v>82</v>
      </c>
      <c r="J34" s="18" t="s">
        <v>56</v>
      </c>
      <c r="K34" s="18" t="s">
        <v>37</v>
      </c>
      <c r="L34" s="18" t="s">
        <v>73</v>
      </c>
      <c r="M34" s="18" t="s">
        <v>47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7" ht="11.25" customHeight="1" x14ac:dyDescent="0.15">
      <c r="A35" s="72" t="s">
        <v>5</v>
      </c>
      <c r="B35" s="21" t="s">
        <v>141</v>
      </c>
      <c r="C35" s="22"/>
      <c r="D35" s="22"/>
      <c r="E35" s="22"/>
      <c r="F35" s="22"/>
      <c r="G35" s="22">
        <v>35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7" x14ac:dyDescent="0.15">
      <c r="A36" s="73"/>
      <c r="B36" s="24" t="s">
        <v>49</v>
      </c>
      <c r="C36" s="25">
        <v>70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7" x14ac:dyDescent="0.15">
      <c r="A37" s="73"/>
      <c r="B37" s="24" t="s">
        <v>34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7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7" ht="11.25" customHeight="1" x14ac:dyDescent="0.15">
      <c r="A39" s="72" t="s">
        <v>6</v>
      </c>
      <c r="B39" s="21" t="s">
        <v>53</v>
      </c>
      <c r="C39" s="22"/>
      <c r="D39" s="22"/>
      <c r="E39" s="22"/>
      <c r="F39" s="22"/>
      <c r="G39" s="22"/>
      <c r="H39" s="22">
        <v>25</v>
      </c>
      <c r="I39" s="22">
        <v>10</v>
      </c>
      <c r="J39" s="22">
        <v>25</v>
      </c>
      <c r="K39" s="22">
        <v>25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7" x14ac:dyDescent="0.15">
      <c r="A40" s="73"/>
      <c r="B40" s="24" t="s">
        <v>86</v>
      </c>
      <c r="C40" s="25"/>
      <c r="D40" s="25">
        <v>8</v>
      </c>
      <c r="E40" s="25"/>
      <c r="F40" s="25"/>
      <c r="G40" s="25"/>
      <c r="H40" s="25"/>
      <c r="I40" s="25"/>
      <c r="J40" s="25">
        <v>250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7" x14ac:dyDescent="0.15">
      <c r="A41" s="73"/>
      <c r="B41" s="24" t="s">
        <v>34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7" ht="11.25" thickBot="1" x14ac:dyDescent="0.2">
      <c r="A42" s="74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7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  <c r="AA43" s="9">
        <f>1100*117</f>
        <v>128700</v>
      </c>
    </row>
    <row r="44" spans="1:27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7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7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7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35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7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3.5000000000000003E-2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8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25</v>
      </c>
      <c r="I49" s="34">
        <f t="shared" si="7"/>
        <v>10</v>
      </c>
      <c r="J49" s="34">
        <f t="shared" si="7"/>
        <v>275</v>
      </c>
      <c r="K49" s="34">
        <f t="shared" si="7"/>
        <v>25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8.0000000000000002E-3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2.5000000000000001E-2</v>
      </c>
      <c r="I50" s="36">
        <f>+(A49*I49)/1000</f>
        <v>0.01</v>
      </c>
      <c r="J50" s="36">
        <f>+(A49*J49)/1000</f>
        <v>0.27500000000000002</v>
      </c>
      <c r="K50" s="36">
        <f>+(A49*K49)/1000</f>
        <v>2.5000000000000001E-2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8.0000000000000002E-3</v>
      </c>
      <c r="E51" s="38">
        <f t="shared" si="8"/>
        <v>0.03</v>
      </c>
      <c r="F51" s="38">
        <f t="shared" si="8"/>
        <v>0</v>
      </c>
      <c r="G51" s="38">
        <f t="shared" si="8"/>
        <v>3.5000000000000003E-2</v>
      </c>
      <c r="H51" s="38">
        <f t="shared" si="8"/>
        <v>2.5000000000000001E-2</v>
      </c>
      <c r="I51" s="38">
        <f t="shared" si="8"/>
        <v>0.01</v>
      </c>
      <c r="J51" s="38">
        <f t="shared" si="8"/>
        <v>0.27500000000000002</v>
      </c>
      <c r="K51" s="38">
        <f t="shared" si="8"/>
        <v>2.5000000000000001E-2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2744</v>
      </c>
      <c r="E52" s="40">
        <v>1584</v>
      </c>
      <c r="F52" s="40">
        <v>574</v>
      </c>
      <c r="G52" s="40">
        <v>1510</v>
      </c>
      <c r="H52" s="40">
        <v>142</v>
      </c>
      <c r="I52" s="40">
        <v>843</v>
      </c>
      <c r="J52" s="40">
        <v>167</v>
      </c>
      <c r="K52" s="40"/>
      <c r="L52" s="40">
        <v>507</v>
      </c>
      <c r="M52" s="40">
        <v>145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0</v>
      </c>
      <c r="G53" s="42">
        <f t="shared" si="9"/>
        <v>52.850000000000009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93.970000000000013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21.952000000000002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3.5500000000000003</v>
      </c>
      <c r="I54" s="42">
        <f t="shared" si="10"/>
        <v>8.43</v>
      </c>
      <c r="J54" s="42">
        <f t="shared" si="10"/>
        <v>45.925000000000004</v>
      </c>
      <c r="K54" s="42">
        <f t="shared" si="10"/>
        <v>0</v>
      </c>
      <c r="L54" s="42">
        <f t="shared" si="10"/>
        <v>7.6049999999999995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126.53700000000002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21.952000000000002</v>
      </c>
      <c r="E55" s="44">
        <f t="shared" si="11"/>
        <v>47.519999999999996</v>
      </c>
      <c r="F55" s="44">
        <f t="shared" si="11"/>
        <v>0</v>
      </c>
      <c r="G55" s="44">
        <f t="shared" si="11"/>
        <v>52.850000000000009</v>
      </c>
      <c r="H55" s="44">
        <f t="shared" si="11"/>
        <v>3.5500000000000003</v>
      </c>
      <c r="I55" s="44">
        <f t="shared" si="11"/>
        <v>8.43</v>
      </c>
      <c r="J55" s="44">
        <f t="shared" si="11"/>
        <v>45.925000000000004</v>
      </c>
      <c r="K55" s="44">
        <f t="shared" si="11"/>
        <v>0</v>
      </c>
      <c r="L55" s="44">
        <f t="shared" si="11"/>
        <v>7.6049999999999995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220.50700000000003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C23" sqref="AC2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5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43123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1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64</v>
      </c>
      <c r="H4" s="18" t="s">
        <v>35</v>
      </c>
      <c r="I4" s="19" t="s">
        <v>37</v>
      </c>
      <c r="J4" s="18" t="s">
        <v>38</v>
      </c>
      <c r="K4" s="18" t="s">
        <v>39</v>
      </c>
      <c r="L4" s="18" t="s">
        <v>59</v>
      </c>
      <c r="M4" s="18" t="s">
        <v>56</v>
      </c>
      <c r="N4" s="19" t="s">
        <v>57</v>
      </c>
      <c r="O4" s="18" t="s">
        <v>72</v>
      </c>
      <c r="P4" s="18" t="s">
        <v>44</v>
      </c>
      <c r="Q4" s="18" t="s">
        <v>73</v>
      </c>
      <c r="R4" s="18" t="s">
        <v>115</v>
      </c>
      <c r="S4" s="18" t="s">
        <v>47</v>
      </c>
      <c r="T4" s="18" t="s">
        <v>45</v>
      </c>
      <c r="U4" s="19" t="s">
        <v>83</v>
      </c>
      <c r="V4" s="20" t="s">
        <v>84</v>
      </c>
      <c r="W4" s="17" t="s">
        <v>134</v>
      </c>
      <c r="X4" s="17" t="s">
        <v>98</v>
      </c>
      <c r="Y4" s="15"/>
    </row>
    <row r="5" spans="1:25" ht="11.25" customHeight="1" x14ac:dyDescent="0.15">
      <c r="A5" s="72" t="s">
        <v>5</v>
      </c>
      <c r="B5" s="21" t="s">
        <v>66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/>
      <c r="V5" s="23"/>
      <c r="W5" s="23">
        <v>70</v>
      </c>
      <c r="X5" s="23"/>
      <c r="Y5" s="15"/>
    </row>
    <row r="6" spans="1:25" x14ac:dyDescent="0.15">
      <c r="A6" s="73"/>
      <c r="B6" s="24" t="s">
        <v>67</v>
      </c>
      <c r="C6" s="25"/>
      <c r="D6" s="25"/>
      <c r="E6" s="25">
        <v>3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68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37</v>
      </c>
      <c r="C9" s="22"/>
      <c r="D9" s="22"/>
      <c r="E9" s="22"/>
      <c r="F9" s="22"/>
      <c r="G9" s="22"/>
      <c r="H9" s="22"/>
      <c r="I9" s="22">
        <v>30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69</v>
      </c>
      <c r="C10" s="25"/>
      <c r="D10" s="25"/>
      <c r="E10" s="25"/>
      <c r="F10" s="25"/>
      <c r="G10" s="25"/>
      <c r="H10" s="25"/>
      <c r="I10" s="25"/>
      <c r="J10" s="25"/>
      <c r="K10" s="25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70</v>
      </c>
      <c r="C11" s="25"/>
      <c r="D11" s="25"/>
      <c r="E11" s="25">
        <v>7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53</v>
      </c>
      <c r="C13" s="22"/>
      <c r="D13" s="22">
        <v>3</v>
      </c>
      <c r="E13" s="22"/>
      <c r="F13" s="22"/>
      <c r="G13" s="22"/>
      <c r="H13" s="22"/>
      <c r="I13" s="22">
        <v>20</v>
      </c>
      <c r="J13" s="22"/>
      <c r="K13" s="22">
        <v>15</v>
      </c>
      <c r="L13" s="22"/>
      <c r="M13" s="22">
        <v>30</v>
      </c>
      <c r="N13" s="22"/>
      <c r="O13" s="22"/>
      <c r="P13" s="22"/>
      <c r="Q13" s="22">
        <v>15</v>
      </c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149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20</v>
      </c>
      <c r="V14" s="26">
        <v>25</v>
      </c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98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>
        <v>18</v>
      </c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10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50</v>
      </c>
      <c r="J17" s="31">
        <f t="shared" si="0"/>
        <v>20</v>
      </c>
      <c r="K17" s="31">
        <f t="shared" si="0"/>
        <v>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70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0.01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0.05</v>
      </c>
      <c r="J18" s="33">
        <f>+(A17*J17)/1000</f>
        <v>0.02</v>
      </c>
      <c r="K18" s="33">
        <f>+(A17*K17)/1000</f>
        <v>5.0000000000000001E-3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0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7.0000000000000007E-2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18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20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30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15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25</v>
      </c>
      <c r="W19" s="34">
        <f t="shared" si="1"/>
        <v>0</v>
      </c>
      <c r="X19" s="34">
        <f t="shared" si="1"/>
        <v>18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1.7999999999999999E-2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0.02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0.03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1.4999999999999999E-2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2.5000000000000001E-2</v>
      </c>
      <c r="W20" s="37">
        <f>+(A19*W19)/1000</f>
        <v>0</v>
      </c>
      <c r="X20" s="37">
        <f>+(A19*X19)/1000</f>
        <v>1.7999999999999999E-2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1.7999999999999999E-2</v>
      </c>
      <c r="E21" s="38">
        <f t="shared" si="2"/>
        <v>0.01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7.0000000000000007E-2</v>
      </c>
      <c r="J21" s="38">
        <f t="shared" si="2"/>
        <v>0.02</v>
      </c>
      <c r="K21" s="38">
        <f t="shared" si="2"/>
        <v>0.02</v>
      </c>
      <c r="L21" s="38">
        <f t="shared" si="2"/>
        <v>0.04</v>
      </c>
      <c r="M21" s="38">
        <f t="shared" si="2"/>
        <v>5.5E-2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1.4999999999999999E-2</v>
      </c>
      <c r="R21" s="38">
        <f t="shared" si="2"/>
        <v>0.01</v>
      </c>
      <c r="S21" s="38">
        <f t="shared" si="2"/>
        <v>5.0000000000000001E-3</v>
      </c>
      <c r="T21" s="38">
        <f t="shared" si="2"/>
        <v>0.06</v>
      </c>
      <c r="U21" s="38">
        <f t="shared" si="2"/>
        <v>0.02</v>
      </c>
      <c r="V21" s="38">
        <f t="shared" si="2"/>
        <v>2.5000000000000001E-2</v>
      </c>
      <c r="W21" s="39">
        <f t="shared" si="2"/>
        <v>7.0000000000000007E-2</v>
      </c>
      <c r="X21" s="39">
        <f t="shared" si="2"/>
        <v>1.7999999999999999E-2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250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507</v>
      </c>
      <c r="R22" s="40">
        <v>600</v>
      </c>
      <c r="S22" s="40">
        <v>145</v>
      </c>
      <c r="T22" s="40">
        <v>198</v>
      </c>
      <c r="U22" s="40">
        <v>474</v>
      </c>
      <c r="V22" s="40">
        <v>377</v>
      </c>
      <c r="W22" s="41">
        <v>508</v>
      </c>
      <c r="X22" s="41">
        <v>1808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27.44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12.5</v>
      </c>
      <c r="J23" s="42">
        <f t="shared" si="3"/>
        <v>2.84</v>
      </c>
      <c r="K23" s="42">
        <f t="shared" si="3"/>
        <v>3.5700000000000003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0.59399999999999997</v>
      </c>
      <c r="Q23" s="42">
        <f t="shared" si="3"/>
        <v>0</v>
      </c>
      <c r="R23" s="42">
        <f t="shared" si="3"/>
        <v>0</v>
      </c>
      <c r="S23" s="42">
        <f t="shared" si="3"/>
        <v>0.72499999999999998</v>
      </c>
      <c r="T23" s="42">
        <f t="shared" si="3"/>
        <v>11.879999999999999</v>
      </c>
      <c r="U23" s="42">
        <f t="shared" si="3"/>
        <v>0</v>
      </c>
      <c r="V23" s="42">
        <f t="shared" si="3"/>
        <v>0</v>
      </c>
      <c r="W23" s="42">
        <f t="shared" si="3"/>
        <v>35.56</v>
      </c>
      <c r="X23" s="42">
        <f t="shared" si="3"/>
        <v>0</v>
      </c>
      <c r="Y23" s="43">
        <f>SUM(C23:X23)</f>
        <v>330.30199999999996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10.331999999999999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5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5.01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7.6049999999999995</v>
      </c>
      <c r="R24" s="42">
        <f t="shared" si="4"/>
        <v>6</v>
      </c>
      <c r="S24" s="42">
        <f t="shared" si="4"/>
        <v>0</v>
      </c>
      <c r="T24" s="42">
        <f t="shared" si="4"/>
        <v>0</v>
      </c>
      <c r="U24" s="42">
        <f t="shared" si="4"/>
        <v>9.48</v>
      </c>
      <c r="V24" s="42">
        <f t="shared" si="4"/>
        <v>9.4250000000000007</v>
      </c>
      <c r="W24" s="42">
        <f t="shared" si="4"/>
        <v>0</v>
      </c>
      <c r="X24" s="42">
        <f t="shared" si="4"/>
        <v>32.543999999999997</v>
      </c>
      <c r="Y24" s="43">
        <f>SUM(C24:X24)</f>
        <v>106.02599999999998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10.331999999999999</v>
      </c>
      <c r="E25" s="44">
        <f t="shared" si="5"/>
        <v>27.44</v>
      </c>
      <c r="F25" s="44">
        <f t="shared" si="5"/>
        <v>11.088000000000001</v>
      </c>
      <c r="G25" s="44">
        <f t="shared" si="5"/>
        <v>58</v>
      </c>
      <c r="H25" s="44">
        <f t="shared" si="5"/>
        <v>7.2</v>
      </c>
      <c r="I25" s="44">
        <f t="shared" si="5"/>
        <v>17.5</v>
      </c>
      <c r="J25" s="44">
        <f t="shared" si="5"/>
        <v>2.84</v>
      </c>
      <c r="K25" s="44">
        <f t="shared" si="5"/>
        <v>14.280000000000001</v>
      </c>
      <c r="L25" s="44">
        <f t="shared" si="5"/>
        <v>4.4800000000000004</v>
      </c>
      <c r="M25" s="44">
        <f t="shared" si="5"/>
        <v>9.1850000000000005</v>
      </c>
      <c r="N25" s="44">
        <f t="shared" si="5"/>
        <v>129.32999999999998</v>
      </c>
      <c r="O25" s="44">
        <f t="shared" si="5"/>
        <v>1.08</v>
      </c>
      <c r="P25" s="44">
        <f t="shared" si="5"/>
        <v>0.59399999999999997</v>
      </c>
      <c r="Q25" s="44">
        <f t="shared" si="5"/>
        <v>7.6049999999999995</v>
      </c>
      <c r="R25" s="44">
        <f t="shared" si="5"/>
        <v>6</v>
      </c>
      <c r="S25" s="44">
        <f t="shared" si="5"/>
        <v>0.72499999999999998</v>
      </c>
      <c r="T25" s="44">
        <f t="shared" si="5"/>
        <v>11.879999999999999</v>
      </c>
      <c r="U25" s="44">
        <f t="shared" si="5"/>
        <v>9.48</v>
      </c>
      <c r="V25" s="44">
        <f t="shared" si="5"/>
        <v>9.4250000000000007</v>
      </c>
      <c r="W25" s="45">
        <f t="shared" si="5"/>
        <v>35.56</v>
      </c>
      <c r="X25" s="45">
        <f t="shared" si="5"/>
        <v>32.543999999999997</v>
      </c>
      <c r="Y25" s="43">
        <f>SUM(C25:X25)</f>
        <v>436.32799999999997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43123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7.25" thickBot="1" x14ac:dyDescent="0.2">
      <c r="A34" s="67"/>
      <c r="B34" s="68"/>
      <c r="C34" s="16" t="s">
        <v>49</v>
      </c>
      <c r="D34" s="18" t="s">
        <v>32</v>
      </c>
      <c r="E34" s="18" t="s">
        <v>33</v>
      </c>
      <c r="F34" s="18" t="s">
        <v>34</v>
      </c>
      <c r="G34" s="18" t="s">
        <v>63</v>
      </c>
      <c r="H34" s="18" t="s">
        <v>40</v>
      </c>
      <c r="I34" s="18" t="s">
        <v>44</v>
      </c>
      <c r="J34" s="18" t="s">
        <v>64</v>
      </c>
      <c r="K34" s="18" t="s">
        <v>39</v>
      </c>
      <c r="L34" s="18" t="s">
        <v>65</v>
      </c>
      <c r="M34" s="18" t="s">
        <v>41</v>
      </c>
      <c r="N34" s="18" t="s">
        <v>47</v>
      </c>
      <c r="O34" s="18" t="s">
        <v>46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80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159</v>
      </c>
      <c r="C36" s="25"/>
      <c r="D36" s="25"/>
      <c r="E36" s="25"/>
      <c r="F36" s="25"/>
      <c r="G36" s="25">
        <v>25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34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62</v>
      </c>
      <c r="C39" s="22"/>
      <c r="D39" s="22"/>
      <c r="E39" s="22">
        <v>5</v>
      </c>
      <c r="F39" s="22"/>
      <c r="G39" s="22"/>
      <c r="H39" s="22">
        <v>120</v>
      </c>
      <c r="I39" s="22">
        <v>3</v>
      </c>
      <c r="J39" s="22"/>
      <c r="K39" s="22">
        <v>7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30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45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27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34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20</v>
      </c>
      <c r="G47" s="31">
        <f t="shared" si="6"/>
        <v>25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80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0.02</v>
      </c>
      <c r="G48" s="33">
        <f>+(A47*G47)/1000</f>
        <v>2.5000000000000001E-2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0.08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0</v>
      </c>
      <c r="K49" s="34">
        <f t="shared" si="7"/>
        <v>7</v>
      </c>
      <c r="L49" s="34">
        <f t="shared" si="7"/>
        <v>20</v>
      </c>
      <c r="M49" s="34">
        <f t="shared" si="7"/>
        <v>45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</v>
      </c>
      <c r="K50" s="36">
        <f>+(A49*K49)/1000</f>
        <v>7.0000000000000001E-3</v>
      </c>
      <c r="L50" s="36">
        <f>+(A49*L49)/1000</f>
        <v>0.02</v>
      </c>
      <c r="M50" s="36">
        <f>+(A49*M49)/1000</f>
        <v>4.4999999999999998E-2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5.0000000000000001E-3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0.12</v>
      </c>
      <c r="I51" s="38">
        <f t="shared" si="8"/>
        <v>3.0000000000000001E-3</v>
      </c>
      <c r="J51" s="38">
        <f t="shared" si="8"/>
        <v>0</v>
      </c>
      <c r="K51" s="38">
        <f t="shared" si="8"/>
        <v>7.0000000000000001E-3</v>
      </c>
      <c r="L51" s="38">
        <f t="shared" si="8"/>
        <v>0.02</v>
      </c>
      <c r="M51" s="38">
        <f t="shared" si="8"/>
        <v>4.4999999999999998E-2</v>
      </c>
      <c r="N51" s="38">
        <f t="shared" si="8"/>
        <v>3.0000000000000001E-3</v>
      </c>
      <c r="O51" s="38">
        <f t="shared" si="8"/>
        <v>0.08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723</v>
      </c>
      <c r="H52" s="40">
        <v>264</v>
      </c>
      <c r="I52" s="40">
        <v>198</v>
      </c>
      <c r="J52" s="40">
        <v>58</v>
      </c>
      <c r="K52" s="40">
        <v>714</v>
      </c>
      <c r="L52" s="40">
        <v>187</v>
      </c>
      <c r="M52" s="40">
        <v>170</v>
      </c>
      <c r="N52" s="40">
        <v>145</v>
      </c>
      <c r="O52" s="40">
        <v>350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18.074999999999999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28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95.115000000000009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13.72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0.59399999999999997</v>
      </c>
      <c r="J54" s="42">
        <f t="shared" si="10"/>
        <v>0</v>
      </c>
      <c r="K54" s="42">
        <f t="shared" si="10"/>
        <v>4.9980000000000002</v>
      </c>
      <c r="L54" s="42">
        <f t="shared" si="10"/>
        <v>3.74</v>
      </c>
      <c r="M54" s="42">
        <f t="shared" si="10"/>
        <v>7.6499999999999995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110.06700000000001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13.72</v>
      </c>
      <c r="F55" s="44">
        <f t="shared" si="11"/>
        <v>55.440000000000005</v>
      </c>
      <c r="G55" s="44">
        <f t="shared" si="11"/>
        <v>18.074999999999999</v>
      </c>
      <c r="H55" s="44">
        <f t="shared" si="11"/>
        <v>31.68</v>
      </c>
      <c r="I55" s="44">
        <f t="shared" si="11"/>
        <v>0.59399999999999997</v>
      </c>
      <c r="J55" s="44">
        <f t="shared" si="11"/>
        <v>0</v>
      </c>
      <c r="K55" s="44">
        <f t="shared" si="11"/>
        <v>4.9980000000000002</v>
      </c>
      <c r="L55" s="44">
        <f t="shared" si="11"/>
        <v>3.74</v>
      </c>
      <c r="M55" s="44">
        <f t="shared" si="11"/>
        <v>7.6499999999999995</v>
      </c>
      <c r="N55" s="44">
        <f t="shared" si="11"/>
        <v>0.435</v>
      </c>
      <c r="O55" s="44">
        <f t="shared" si="11"/>
        <v>28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205.18200000000002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B40" sqref="B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43124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2.25" thickBot="1" x14ac:dyDescent="0.2">
      <c r="A4" s="67"/>
      <c r="B4" s="68"/>
      <c r="C4" s="16" t="s">
        <v>49</v>
      </c>
      <c r="D4" s="17" t="s">
        <v>33</v>
      </c>
      <c r="E4" s="18" t="s">
        <v>34</v>
      </c>
      <c r="F4" s="18" t="s">
        <v>35</v>
      </c>
      <c r="G4" s="18" t="s">
        <v>63</v>
      </c>
      <c r="H4" s="18" t="s">
        <v>37</v>
      </c>
      <c r="I4" s="19" t="s">
        <v>60</v>
      </c>
      <c r="J4" s="18" t="s">
        <v>39</v>
      </c>
      <c r="K4" s="18" t="s">
        <v>56</v>
      </c>
      <c r="L4" s="18" t="s">
        <v>40</v>
      </c>
      <c r="M4" s="18" t="s">
        <v>65</v>
      </c>
      <c r="N4" s="19" t="s">
        <v>44</v>
      </c>
      <c r="O4" s="18" t="s">
        <v>47</v>
      </c>
      <c r="P4" s="18" t="s">
        <v>64</v>
      </c>
      <c r="Q4" s="18" t="s">
        <v>79</v>
      </c>
      <c r="R4" s="18" t="s">
        <v>157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74</v>
      </c>
      <c r="C6" s="25"/>
      <c r="D6" s="25">
        <v>5</v>
      </c>
      <c r="E6" s="25"/>
      <c r="F6" s="25">
        <v>20</v>
      </c>
      <c r="G6" s="25">
        <v>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76</v>
      </c>
      <c r="C9" s="22"/>
      <c r="D9" s="22"/>
      <c r="E9" s="22"/>
      <c r="F9" s="22"/>
      <c r="G9" s="22"/>
      <c r="H9" s="22">
        <v>30</v>
      </c>
      <c r="I9" s="22">
        <v>10</v>
      </c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77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220</v>
      </c>
      <c r="L10" s="25"/>
      <c r="M10" s="25"/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78</v>
      </c>
      <c r="C13" s="22"/>
      <c r="D13" s="22">
        <v>3</v>
      </c>
      <c r="E13" s="22"/>
      <c r="F13" s="22"/>
      <c r="G13" s="22"/>
      <c r="H13" s="22"/>
      <c r="I13" s="22"/>
      <c r="J13" s="22">
        <v>10</v>
      </c>
      <c r="K13" s="22"/>
      <c r="L13" s="22">
        <v>100</v>
      </c>
      <c r="M13" s="22">
        <v>15</v>
      </c>
      <c r="N13" s="22">
        <v>3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34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30</v>
      </c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20</v>
      </c>
      <c r="G17" s="31">
        <f t="shared" si="0"/>
        <v>30</v>
      </c>
      <c r="H17" s="31">
        <f t="shared" si="0"/>
        <v>30</v>
      </c>
      <c r="I17" s="31">
        <f t="shared" si="0"/>
        <v>10</v>
      </c>
      <c r="J17" s="31">
        <f t="shared" si="0"/>
        <v>15</v>
      </c>
      <c r="K17" s="31">
        <f t="shared" si="0"/>
        <v>220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5</v>
      </c>
      <c r="P17" s="31">
        <f t="shared" si="0"/>
        <v>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0.02</v>
      </c>
      <c r="G18" s="33">
        <f>+(A17*G17)/1000</f>
        <v>0.03</v>
      </c>
      <c r="H18" s="33">
        <f>+(A17*H17)/1000</f>
        <v>0.03</v>
      </c>
      <c r="I18" s="33">
        <f>+(A17*I17)/1000</f>
        <v>0.01</v>
      </c>
      <c r="J18" s="33">
        <f>+(A17*J17)/1000</f>
        <v>1.4999999999999999E-2</v>
      </c>
      <c r="K18" s="33">
        <f>+(A17*K17)/1000</f>
        <v>0.22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5.0000000000000001E-3</v>
      </c>
      <c r="P18" s="33">
        <f>+(A17*P17)/1000</f>
        <v>0</v>
      </c>
      <c r="Q18" s="33">
        <f>+(A17*Q17)/1000</f>
        <v>7.0000000000000007E-2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3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0</v>
      </c>
      <c r="L19" s="34">
        <f t="shared" si="1"/>
        <v>100</v>
      </c>
      <c r="M19" s="34">
        <f t="shared" si="1"/>
        <v>15</v>
      </c>
      <c r="N19" s="34">
        <f t="shared" si="1"/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30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3.0000000000000001E-3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0.01</v>
      </c>
      <c r="K20" s="36">
        <f>+(A19*K19)/1000</f>
        <v>0</v>
      </c>
      <c r="L20" s="36">
        <f>+(A19*L19)/1000</f>
        <v>0.1</v>
      </c>
      <c r="M20" s="36">
        <f>+(A19*M19)/1000</f>
        <v>1.4999999999999999E-2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0.03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2.3E-2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0.03</v>
      </c>
      <c r="I21" s="38">
        <f t="shared" si="2"/>
        <v>0.01</v>
      </c>
      <c r="J21" s="38">
        <f t="shared" si="2"/>
        <v>2.5000000000000001E-2</v>
      </c>
      <c r="K21" s="38">
        <f t="shared" si="2"/>
        <v>0.22</v>
      </c>
      <c r="L21" s="38">
        <f t="shared" si="2"/>
        <v>0.1</v>
      </c>
      <c r="M21" s="38">
        <f t="shared" si="2"/>
        <v>1.4999999999999999E-2</v>
      </c>
      <c r="N21" s="38">
        <f t="shared" si="2"/>
        <v>3.0000000000000001E-3</v>
      </c>
      <c r="O21" s="38">
        <f t="shared" si="2"/>
        <v>5.0000000000000001E-3</v>
      </c>
      <c r="P21" s="38">
        <f t="shared" si="2"/>
        <v>0</v>
      </c>
      <c r="Q21" s="38">
        <f t="shared" si="2"/>
        <v>7.0000000000000007E-2</v>
      </c>
      <c r="R21" s="38">
        <f t="shared" si="2"/>
        <v>0.03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2744</v>
      </c>
      <c r="E22" s="40">
        <v>1584</v>
      </c>
      <c r="F22" s="40">
        <v>360</v>
      </c>
      <c r="G22" s="40">
        <v>723</v>
      </c>
      <c r="H22" s="40">
        <v>300</v>
      </c>
      <c r="I22" s="40">
        <v>674</v>
      </c>
      <c r="J22" s="40">
        <v>714</v>
      </c>
      <c r="K22" s="40">
        <v>167</v>
      </c>
      <c r="L22" s="40">
        <v>264</v>
      </c>
      <c r="M22" s="40">
        <v>248</v>
      </c>
      <c r="N22" s="40">
        <v>198</v>
      </c>
      <c r="O22" s="40">
        <v>145</v>
      </c>
      <c r="P22" s="40">
        <v>58</v>
      </c>
      <c r="Q22" s="40">
        <v>534</v>
      </c>
      <c r="R22" s="40">
        <v>877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 t="shared" ref="D23:X23" si="3">SUM(D18*D22)</f>
        <v>54.88</v>
      </c>
      <c r="E23" s="42">
        <f t="shared" si="3"/>
        <v>11.088000000000001</v>
      </c>
      <c r="F23" s="42">
        <f t="shared" si="3"/>
        <v>7.2</v>
      </c>
      <c r="G23" s="42">
        <f t="shared" si="3"/>
        <v>21.689999999999998</v>
      </c>
      <c r="H23" s="42">
        <f t="shared" si="3"/>
        <v>9</v>
      </c>
      <c r="I23" s="42">
        <f t="shared" si="3"/>
        <v>6.74</v>
      </c>
      <c r="J23" s="42">
        <f t="shared" si="3"/>
        <v>10.709999999999999</v>
      </c>
      <c r="K23" s="42">
        <f t="shared" si="3"/>
        <v>36.74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0.72499999999999998</v>
      </c>
      <c r="P23" s="42">
        <f t="shared" si="3"/>
        <v>0</v>
      </c>
      <c r="Q23" s="42">
        <f t="shared" si="3"/>
        <v>37.380000000000003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215.99299999999999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 t="shared" ref="D24:X24" si="4">SUM(D20*D22)</f>
        <v>8.2319999999999993</v>
      </c>
      <c r="E24" s="42">
        <f t="shared" si="4"/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7.1400000000000006</v>
      </c>
      <c r="K24" s="42">
        <f t="shared" si="4"/>
        <v>0</v>
      </c>
      <c r="L24" s="42">
        <f t="shared" si="4"/>
        <v>26.400000000000002</v>
      </c>
      <c r="M24" s="42">
        <f t="shared" si="4"/>
        <v>3.7199999999999998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26.31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93.403999999999996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SUM(D23:D24)</f>
        <v>63.112000000000002</v>
      </c>
      <c r="E25" s="44">
        <f t="shared" si="5"/>
        <v>22.176000000000002</v>
      </c>
      <c r="F25" s="44">
        <f t="shared" si="5"/>
        <v>7.2</v>
      </c>
      <c r="G25" s="44">
        <f t="shared" si="5"/>
        <v>21.689999999999998</v>
      </c>
      <c r="H25" s="44">
        <f t="shared" si="5"/>
        <v>9</v>
      </c>
      <c r="I25" s="44">
        <f t="shared" si="5"/>
        <v>6.74</v>
      </c>
      <c r="J25" s="44">
        <f t="shared" si="5"/>
        <v>17.850000000000001</v>
      </c>
      <c r="K25" s="44">
        <f t="shared" si="5"/>
        <v>36.74</v>
      </c>
      <c r="L25" s="44">
        <f t="shared" si="5"/>
        <v>26.400000000000002</v>
      </c>
      <c r="M25" s="44">
        <f t="shared" si="5"/>
        <v>3.7199999999999998</v>
      </c>
      <c r="N25" s="44">
        <f t="shared" si="5"/>
        <v>0.59399999999999997</v>
      </c>
      <c r="O25" s="44">
        <f t="shared" si="5"/>
        <v>0.72499999999999998</v>
      </c>
      <c r="P25" s="44">
        <f t="shared" si="5"/>
        <v>0</v>
      </c>
      <c r="Q25" s="44">
        <f t="shared" si="5"/>
        <v>37.380000000000003</v>
      </c>
      <c r="R25" s="44">
        <f t="shared" si="5"/>
        <v>26.31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309.39699999999999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43124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5.75" thickBot="1" x14ac:dyDescent="0.2">
      <c r="A34" s="67"/>
      <c r="B34" s="68"/>
      <c r="C34" s="16" t="s">
        <v>49</v>
      </c>
      <c r="D34" s="18" t="s">
        <v>32</v>
      </c>
      <c r="E34" s="18" t="s">
        <v>151</v>
      </c>
      <c r="F34" s="18" t="s">
        <v>34</v>
      </c>
      <c r="G34" s="18" t="s">
        <v>57</v>
      </c>
      <c r="H34" s="18" t="s">
        <v>56</v>
      </c>
      <c r="I34" s="18" t="s">
        <v>37</v>
      </c>
      <c r="J34" s="18" t="s">
        <v>48</v>
      </c>
      <c r="K34" s="18" t="s">
        <v>72</v>
      </c>
      <c r="L34" s="18" t="s">
        <v>83</v>
      </c>
      <c r="M34" s="18" t="s">
        <v>44</v>
      </c>
      <c r="N34" s="18" t="s">
        <v>47</v>
      </c>
      <c r="O34" s="18" t="s">
        <v>79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150</v>
      </c>
      <c r="C36" s="25"/>
      <c r="D36" s="25"/>
      <c r="E36" s="25">
        <v>20</v>
      </c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161</v>
      </c>
      <c r="C39" s="22"/>
      <c r="D39" s="22">
        <v>5</v>
      </c>
      <c r="E39" s="22"/>
      <c r="F39" s="22"/>
      <c r="G39" s="22">
        <v>30</v>
      </c>
      <c r="H39" s="22"/>
      <c r="I39" s="22">
        <v>10</v>
      </c>
      <c r="J39" s="22"/>
      <c r="K39" s="22">
        <v>7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162</v>
      </c>
      <c r="C40" s="25"/>
      <c r="D40" s="25">
        <v>7</v>
      </c>
      <c r="E40" s="25"/>
      <c r="F40" s="25"/>
      <c r="G40" s="25"/>
      <c r="H40" s="25">
        <v>30</v>
      </c>
      <c r="I40" s="25">
        <v>10</v>
      </c>
      <c r="J40" s="25"/>
      <c r="K40" s="25">
        <v>5</v>
      </c>
      <c r="L40" s="25">
        <v>30</v>
      </c>
      <c r="M40" s="25">
        <v>3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81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0.02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12</v>
      </c>
      <c r="E49" s="34">
        <f t="shared" si="7"/>
        <v>0</v>
      </c>
      <c r="F49" s="34">
        <f t="shared" si="7"/>
        <v>15</v>
      </c>
      <c r="G49" s="34">
        <f t="shared" si="7"/>
        <v>30</v>
      </c>
      <c r="H49" s="34">
        <f t="shared" si="7"/>
        <v>30</v>
      </c>
      <c r="I49" s="34">
        <f t="shared" si="7"/>
        <v>20</v>
      </c>
      <c r="J49" s="34">
        <f t="shared" si="7"/>
        <v>0</v>
      </c>
      <c r="K49" s="34">
        <f t="shared" si="7"/>
        <v>12</v>
      </c>
      <c r="L49" s="34">
        <f t="shared" si="7"/>
        <v>30</v>
      </c>
      <c r="M49" s="34">
        <f t="shared" si="7"/>
        <v>3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1.2E-2</v>
      </c>
      <c r="E50" s="36">
        <f>+(A49*E49)/1000</f>
        <v>0</v>
      </c>
      <c r="F50" s="36">
        <f>+(A49*F49)/1000</f>
        <v>1.4999999999999999E-2</v>
      </c>
      <c r="G50" s="36">
        <f>+(A49*G49)/1000</f>
        <v>0.03</v>
      </c>
      <c r="H50" s="36">
        <f>+(A49*H49)/1000</f>
        <v>0.03</v>
      </c>
      <c r="I50" s="36">
        <f>+(A49*I49)/1000</f>
        <v>0.02</v>
      </c>
      <c r="J50" s="36">
        <f>+(A49*J49)/1000</f>
        <v>0</v>
      </c>
      <c r="K50" s="36">
        <f>+(A49*K49)/1000</f>
        <v>1.2E-2</v>
      </c>
      <c r="L50" s="36">
        <f>+(A49*L49)/1000</f>
        <v>0.03</v>
      </c>
      <c r="M50" s="36">
        <f>+(A49*M49)/1000</f>
        <v>3.0000000000000001E-3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1.2E-2</v>
      </c>
      <c r="E51" s="38">
        <f t="shared" si="8"/>
        <v>0.02</v>
      </c>
      <c r="F51" s="38">
        <f t="shared" si="8"/>
        <v>0.03</v>
      </c>
      <c r="G51" s="38">
        <f t="shared" si="8"/>
        <v>0.03</v>
      </c>
      <c r="H51" s="38">
        <f t="shared" si="8"/>
        <v>0.03</v>
      </c>
      <c r="I51" s="38">
        <f t="shared" si="8"/>
        <v>0.02</v>
      </c>
      <c r="J51" s="38">
        <f t="shared" si="8"/>
        <v>0</v>
      </c>
      <c r="K51" s="38">
        <f t="shared" si="8"/>
        <v>1.2E-2</v>
      </c>
      <c r="L51" s="38">
        <f t="shared" si="8"/>
        <v>0.03</v>
      </c>
      <c r="M51" s="38">
        <f t="shared" si="8"/>
        <v>3.0000000000000001E-3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888</v>
      </c>
      <c r="F52" s="40">
        <v>1584</v>
      </c>
      <c r="G52" s="40">
        <v>2874</v>
      </c>
      <c r="H52" s="40">
        <v>167</v>
      </c>
      <c r="I52" s="40"/>
      <c r="J52" s="40">
        <v>507</v>
      </c>
      <c r="K52" s="40">
        <v>216</v>
      </c>
      <c r="L52" s="40">
        <v>474</v>
      </c>
      <c r="M52" s="40">
        <v>274</v>
      </c>
      <c r="N52" s="40">
        <v>145</v>
      </c>
      <c r="O52" s="40">
        <v>534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17.760000000000002</v>
      </c>
      <c r="F53" s="42">
        <f t="shared" si="9"/>
        <v>23.759999999999998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37.380000000000003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96.26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6.8879999999999999</v>
      </c>
      <c r="E54" s="42">
        <f t="shared" ref="E54:X54" si="10">SUM(E50*E52)</f>
        <v>0</v>
      </c>
      <c r="F54" s="42">
        <f t="shared" si="10"/>
        <v>23.759999999999998</v>
      </c>
      <c r="G54" s="42">
        <f t="shared" si="10"/>
        <v>86.22</v>
      </c>
      <c r="H54" s="42">
        <f t="shared" si="10"/>
        <v>5.01</v>
      </c>
      <c r="I54" s="42">
        <f t="shared" si="10"/>
        <v>0</v>
      </c>
      <c r="J54" s="42">
        <f t="shared" si="10"/>
        <v>0</v>
      </c>
      <c r="K54" s="42">
        <f t="shared" si="10"/>
        <v>2.5920000000000001</v>
      </c>
      <c r="L54" s="42">
        <f t="shared" si="10"/>
        <v>14.219999999999999</v>
      </c>
      <c r="M54" s="42">
        <f t="shared" si="10"/>
        <v>0.82200000000000006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154.827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6.8879999999999999</v>
      </c>
      <c r="E55" s="44">
        <f t="shared" si="11"/>
        <v>17.760000000000002</v>
      </c>
      <c r="F55" s="44">
        <f t="shared" si="11"/>
        <v>47.519999999999996</v>
      </c>
      <c r="G55" s="44">
        <f t="shared" si="11"/>
        <v>86.22</v>
      </c>
      <c r="H55" s="44">
        <f t="shared" si="11"/>
        <v>5.01</v>
      </c>
      <c r="I55" s="44">
        <f t="shared" si="11"/>
        <v>0</v>
      </c>
      <c r="J55" s="44">
        <f t="shared" si="11"/>
        <v>0</v>
      </c>
      <c r="K55" s="44">
        <f t="shared" si="11"/>
        <v>2.5920000000000001</v>
      </c>
      <c r="L55" s="44">
        <f t="shared" si="11"/>
        <v>14.219999999999999</v>
      </c>
      <c r="M55" s="44">
        <f t="shared" si="11"/>
        <v>0.82200000000000006</v>
      </c>
      <c r="N55" s="44">
        <f t="shared" si="11"/>
        <v>0.435</v>
      </c>
      <c r="O55" s="44">
        <f t="shared" si="11"/>
        <v>37.380000000000003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251.08699999999999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P2" sqref="P2:S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43125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96</v>
      </c>
      <c r="H4" s="18" t="s">
        <v>97</v>
      </c>
      <c r="I4" s="19" t="s">
        <v>33</v>
      </c>
      <c r="J4" s="18" t="s">
        <v>98</v>
      </c>
      <c r="K4" s="18" t="s">
        <v>99</v>
      </c>
      <c r="L4" s="18" t="s">
        <v>56</v>
      </c>
      <c r="M4" s="18" t="s">
        <v>72</v>
      </c>
      <c r="N4" s="19" t="s">
        <v>36</v>
      </c>
      <c r="O4" s="18" t="s">
        <v>40</v>
      </c>
      <c r="P4" s="18" t="s">
        <v>100</v>
      </c>
      <c r="Q4" s="18" t="s">
        <v>37</v>
      </c>
      <c r="R4" s="18" t="s">
        <v>42</v>
      </c>
      <c r="S4" s="18" t="s">
        <v>44</v>
      </c>
      <c r="T4" s="18" t="s">
        <v>47</v>
      </c>
      <c r="U4" s="19" t="s">
        <v>134</v>
      </c>
      <c r="V4" s="20" t="s">
        <v>39</v>
      </c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/>
      <c r="W5" s="23"/>
      <c r="X5" s="23"/>
      <c r="Y5" s="15"/>
    </row>
    <row r="6" spans="1:25" x14ac:dyDescent="0.15">
      <c r="A6" s="73"/>
      <c r="B6" s="24" t="s">
        <v>89</v>
      </c>
      <c r="C6" s="25"/>
      <c r="D6" s="25"/>
      <c r="E6" s="25"/>
      <c r="F6" s="25">
        <v>15</v>
      </c>
      <c r="G6" s="25">
        <v>110</v>
      </c>
      <c r="H6" s="25">
        <v>15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91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92</v>
      </c>
      <c r="C10" s="25"/>
      <c r="D10" s="25"/>
      <c r="E10" s="25"/>
      <c r="F10" s="25"/>
      <c r="G10" s="25"/>
      <c r="H10" s="25"/>
      <c r="I10" s="25"/>
      <c r="J10" s="25">
        <v>18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93</v>
      </c>
      <c r="C11" s="25"/>
      <c r="D11" s="25"/>
      <c r="E11" s="25"/>
      <c r="F11" s="25"/>
      <c r="G11" s="25"/>
      <c r="H11" s="25"/>
      <c r="I11" s="25">
        <v>5</v>
      </c>
      <c r="J11" s="25"/>
      <c r="K11" s="25">
        <v>60</v>
      </c>
      <c r="L11" s="25">
        <v>20</v>
      </c>
      <c r="M11" s="25">
        <v>2</v>
      </c>
      <c r="N11" s="25">
        <v>20</v>
      </c>
      <c r="O11" s="25"/>
      <c r="P11" s="25"/>
      <c r="Q11" s="25">
        <v>7</v>
      </c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94</v>
      </c>
      <c r="C14" s="25"/>
      <c r="D14" s="25"/>
      <c r="E14" s="25"/>
      <c r="F14" s="25">
        <v>18</v>
      </c>
      <c r="G14" s="25"/>
      <c r="H14" s="25"/>
      <c r="I14" s="25">
        <v>9</v>
      </c>
      <c r="J14" s="25"/>
      <c r="K14" s="25"/>
      <c r="L14" s="25"/>
      <c r="M14" s="25"/>
      <c r="N14" s="25"/>
      <c r="O14" s="25"/>
      <c r="P14" s="25">
        <v>9</v>
      </c>
      <c r="Q14" s="25"/>
      <c r="R14" s="25">
        <f>1/10</f>
        <v>0.1</v>
      </c>
      <c r="S14" s="25">
        <v>30</v>
      </c>
      <c r="T14" s="25"/>
      <c r="U14" s="25"/>
      <c r="V14" s="26">
        <v>9</v>
      </c>
      <c r="W14" s="26"/>
      <c r="X14" s="26"/>
      <c r="Y14" s="15"/>
    </row>
    <row r="15" spans="1:25" x14ac:dyDescent="0.15">
      <c r="A15" s="73"/>
      <c r="B15" s="24" t="s">
        <v>95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35</v>
      </c>
      <c r="G17" s="31">
        <f t="shared" si="0"/>
        <v>110</v>
      </c>
      <c r="H17" s="31">
        <f t="shared" si="0"/>
        <v>15</v>
      </c>
      <c r="I17" s="31">
        <f t="shared" si="0"/>
        <v>10</v>
      </c>
      <c r="J17" s="31">
        <f t="shared" si="0"/>
        <v>18</v>
      </c>
      <c r="K17" s="31">
        <f t="shared" si="0"/>
        <v>60</v>
      </c>
      <c r="L17" s="31">
        <f t="shared" si="0"/>
        <v>20</v>
      </c>
      <c r="M17" s="31">
        <f t="shared" si="0"/>
        <v>2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37</v>
      </c>
      <c r="R17" s="31">
        <f t="shared" si="0"/>
        <v>0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0.11</v>
      </c>
      <c r="H18" s="33">
        <f>+(A17*H17)/1000</f>
        <v>1.4999999999999999E-2</v>
      </c>
      <c r="I18" s="33">
        <f>+(A17*I17)/1000</f>
        <v>0.01</v>
      </c>
      <c r="J18" s="33">
        <f>+(A17*J17)/1000</f>
        <v>1.7999999999999999E-2</v>
      </c>
      <c r="K18" s="33">
        <f>+(A17*K17)/1000</f>
        <v>0.06</v>
      </c>
      <c r="L18" s="33">
        <f>+(A17*L17)/1000</f>
        <v>0.02</v>
      </c>
      <c r="M18" s="33">
        <f>+(A17*M17)/1000</f>
        <v>2E-3</v>
      </c>
      <c r="N18" s="33">
        <f>+(A17*N17)/1000</f>
        <v>0.02</v>
      </c>
      <c r="O18" s="33">
        <f>+(A17*O17)/1000</f>
        <v>0</v>
      </c>
      <c r="P18" s="33">
        <f>+(A17*P17)/1000</f>
        <v>0</v>
      </c>
      <c r="Q18" s="33">
        <f>+(A17*Q17)/1000</f>
        <v>3.6999999999999998E-2</v>
      </c>
      <c r="R18" s="33">
        <f>+(A17*R17)/1000</f>
        <v>0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9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9</v>
      </c>
      <c r="Q19" s="34">
        <f t="shared" si="1"/>
        <v>0</v>
      </c>
      <c r="R19" s="34">
        <f t="shared" si="1"/>
        <v>0.1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8.9999999999999993E-3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+(A19*P19)/1000</f>
        <v>8.9999999999999993E-3</v>
      </c>
      <c r="Q20" s="36">
        <f>+(A19*Q19)/1000</f>
        <v>0</v>
      </c>
      <c r="R20" s="36">
        <f>+(A19*R19)</f>
        <v>0.1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</v>
      </c>
      <c r="E21" s="38">
        <f t="shared" si="2"/>
        <v>1.4E-2</v>
      </c>
      <c r="F21" s="38">
        <f t="shared" si="2"/>
        <v>5.3000000000000005E-2</v>
      </c>
      <c r="G21" s="38">
        <f t="shared" si="2"/>
        <v>0.11</v>
      </c>
      <c r="H21" s="38">
        <f t="shared" si="2"/>
        <v>1.4999999999999999E-2</v>
      </c>
      <c r="I21" s="38">
        <f t="shared" si="2"/>
        <v>1.9E-2</v>
      </c>
      <c r="J21" s="38">
        <f t="shared" si="2"/>
        <v>1.7999999999999999E-2</v>
      </c>
      <c r="K21" s="38">
        <f t="shared" si="2"/>
        <v>0.06</v>
      </c>
      <c r="L21" s="38">
        <f t="shared" si="2"/>
        <v>0.02</v>
      </c>
      <c r="M21" s="38">
        <f t="shared" si="2"/>
        <v>2E-3</v>
      </c>
      <c r="N21" s="38">
        <f t="shared" si="2"/>
        <v>0.02</v>
      </c>
      <c r="O21" s="38">
        <f t="shared" si="2"/>
        <v>0.1</v>
      </c>
      <c r="P21" s="38">
        <f t="shared" si="2"/>
        <v>8.9999999999999993E-3</v>
      </c>
      <c r="Q21" s="38">
        <f t="shared" si="2"/>
        <v>3.6999999999999998E-2</v>
      </c>
      <c r="R21" s="38">
        <f t="shared" si="2"/>
        <v>0.1</v>
      </c>
      <c r="S21" s="38">
        <f t="shared" si="2"/>
        <v>0.03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8.9999999999999993E-3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288</v>
      </c>
      <c r="H22" s="40">
        <v>265</v>
      </c>
      <c r="I22" s="40">
        <v>2744</v>
      </c>
      <c r="J22" s="40">
        <v>1808</v>
      </c>
      <c r="K22" s="40">
        <v>1240</v>
      </c>
      <c r="L22" s="40">
        <v>167</v>
      </c>
      <c r="M22" s="40">
        <v>216</v>
      </c>
      <c r="N22" s="40">
        <v>408</v>
      </c>
      <c r="O22" s="40">
        <v>264</v>
      </c>
      <c r="P22" s="40">
        <v>1200</v>
      </c>
      <c r="Q22" s="40"/>
      <c r="R22" s="40">
        <v>58</v>
      </c>
      <c r="S22" s="40">
        <v>198</v>
      </c>
      <c r="T22" s="40">
        <v>145</v>
      </c>
      <c r="U22" s="40">
        <v>508</v>
      </c>
      <c r="V22" s="40">
        <v>714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31.68</v>
      </c>
      <c r="H23" s="42">
        <f t="shared" si="3"/>
        <v>3.9749999999999996</v>
      </c>
      <c r="I23" s="42">
        <f t="shared" si="3"/>
        <v>27.44</v>
      </c>
      <c r="J23" s="42">
        <f t="shared" si="3"/>
        <v>32.543999999999997</v>
      </c>
      <c r="K23" s="42">
        <f t="shared" si="3"/>
        <v>74.399999999999991</v>
      </c>
      <c r="L23" s="42">
        <f t="shared" si="3"/>
        <v>3.34</v>
      </c>
      <c r="M23" s="42">
        <f t="shared" si="3"/>
        <v>0.432</v>
      </c>
      <c r="N23" s="42">
        <f t="shared" si="3"/>
        <v>8.16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261.78399999999993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24.695999999999998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10.799999999999999</v>
      </c>
      <c r="Q24" s="42">
        <f t="shared" si="4"/>
        <v>0</v>
      </c>
      <c r="R24" s="42">
        <f t="shared" si="4"/>
        <v>5.8000000000000007</v>
      </c>
      <c r="S24" s="42">
        <f t="shared" si="4"/>
        <v>5.9399999999999995</v>
      </c>
      <c r="T24" s="42">
        <f t="shared" si="4"/>
        <v>0</v>
      </c>
      <c r="U24" s="42">
        <f t="shared" si="4"/>
        <v>0</v>
      </c>
      <c r="V24" s="42">
        <f t="shared" si="4"/>
        <v>6.4259999999999993</v>
      </c>
      <c r="W24" s="42">
        <f t="shared" si="4"/>
        <v>0</v>
      </c>
      <c r="X24" s="42">
        <f t="shared" si="4"/>
        <v>0</v>
      </c>
      <c r="Y24" s="43">
        <f>SUM(C24:X24)</f>
        <v>107.55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0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31.68</v>
      </c>
      <c r="H25" s="44">
        <f t="shared" si="5"/>
        <v>3.9749999999999996</v>
      </c>
      <c r="I25" s="44">
        <f t="shared" si="5"/>
        <v>52.135999999999996</v>
      </c>
      <c r="J25" s="44">
        <f t="shared" si="5"/>
        <v>32.543999999999997</v>
      </c>
      <c r="K25" s="44">
        <f t="shared" si="5"/>
        <v>74.399999999999991</v>
      </c>
      <c r="L25" s="44">
        <f t="shared" si="5"/>
        <v>3.34</v>
      </c>
      <c r="M25" s="44">
        <f t="shared" si="5"/>
        <v>0.432</v>
      </c>
      <c r="N25" s="44">
        <f t="shared" si="5"/>
        <v>8.16</v>
      </c>
      <c r="O25" s="44">
        <f t="shared" si="5"/>
        <v>26.400000000000002</v>
      </c>
      <c r="P25" s="44">
        <f t="shared" si="5"/>
        <v>10.799999999999999</v>
      </c>
      <c r="Q25" s="44">
        <f t="shared" si="5"/>
        <v>0</v>
      </c>
      <c r="R25" s="44">
        <f t="shared" si="5"/>
        <v>5.8000000000000007</v>
      </c>
      <c r="S25" s="44">
        <f t="shared" si="5"/>
        <v>5.9399999999999995</v>
      </c>
      <c r="T25" s="44">
        <f t="shared" si="5"/>
        <v>0.72499999999999998</v>
      </c>
      <c r="U25" s="44">
        <f t="shared" si="5"/>
        <v>35.56</v>
      </c>
      <c r="V25" s="44">
        <f t="shared" si="5"/>
        <v>6.4259999999999993</v>
      </c>
      <c r="W25" s="45">
        <f t="shared" si="5"/>
        <v>0</v>
      </c>
      <c r="X25" s="45">
        <f t="shared" si="5"/>
        <v>0</v>
      </c>
      <c r="Y25" s="43">
        <f>SUM(C25:X25)</f>
        <v>369.334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43125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55.5" thickBot="1" x14ac:dyDescent="0.2">
      <c r="A34" s="67"/>
      <c r="B34" s="68"/>
      <c r="C34" s="16" t="s">
        <v>49</v>
      </c>
      <c r="D34" s="18" t="s">
        <v>32</v>
      </c>
      <c r="E34" s="18" t="s">
        <v>33</v>
      </c>
      <c r="F34" s="18" t="s">
        <v>34</v>
      </c>
      <c r="G34" s="18" t="s">
        <v>88</v>
      </c>
      <c r="H34" s="18" t="s">
        <v>40</v>
      </c>
      <c r="I34" s="18" t="s">
        <v>35</v>
      </c>
      <c r="J34" s="18" t="s">
        <v>44</v>
      </c>
      <c r="K34" s="18" t="s">
        <v>57</v>
      </c>
      <c r="L34" s="18" t="s">
        <v>72</v>
      </c>
      <c r="M34" s="18" t="s">
        <v>37</v>
      </c>
      <c r="N34" s="18" t="s">
        <v>56</v>
      </c>
      <c r="O34" s="18" t="s">
        <v>47</v>
      </c>
      <c r="P34" s="18" t="s">
        <v>46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80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87</v>
      </c>
      <c r="C36" s="25"/>
      <c r="D36" s="25">
        <v>5</v>
      </c>
      <c r="E36" s="25"/>
      <c r="F36" s="25"/>
      <c r="G36" s="25">
        <f>1/8</f>
        <v>0.125</v>
      </c>
      <c r="H36" s="25">
        <v>30</v>
      </c>
      <c r="I36" s="25">
        <v>18</v>
      </c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52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85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30</v>
      </c>
      <c r="L39" s="22">
        <v>5</v>
      </c>
      <c r="M39" s="22">
        <v>25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86</v>
      </c>
      <c r="C40" s="25"/>
      <c r="D40" s="25"/>
      <c r="E40" s="25">
        <v>10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49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20</v>
      </c>
      <c r="G47" s="31">
        <f t="shared" si="6"/>
        <v>0.125</v>
      </c>
      <c r="H47" s="31">
        <f t="shared" si="6"/>
        <v>30</v>
      </c>
      <c r="I47" s="31">
        <f t="shared" si="6"/>
        <v>18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80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0.02</v>
      </c>
      <c r="G48" s="33">
        <f>+(A47*G47)/1000</f>
        <v>1.25E-4</v>
      </c>
      <c r="H48" s="33">
        <f>+(A47*H47)/1000</f>
        <v>0.03</v>
      </c>
      <c r="I48" s="33">
        <f>+(A47*I47)/1000</f>
        <v>1.7999999999999999E-2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0.08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30</v>
      </c>
      <c r="L49" s="34">
        <f t="shared" si="7"/>
        <v>5</v>
      </c>
      <c r="M49" s="34">
        <f t="shared" si="7"/>
        <v>25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0.01</v>
      </c>
      <c r="F50" s="36">
        <f>+(A49*F49)/1000</f>
        <v>0</v>
      </c>
      <c r="G50" s="36">
        <f>+(A49*G49)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0.03</v>
      </c>
      <c r="L50" s="36">
        <f>+(A49*L49)/1000</f>
        <v>5.0000000000000001E-3</v>
      </c>
      <c r="M50" s="36">
        <f>+(A49*M49)/1000</f>
        <v>2.5000000000000001E-2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0.11</v>
      </c>
      <c r="D51" s="38">
        <f t="shared" ref="D51:X51" si="8">+D50+D48</f>
        <v>0.01</v>
      </c>
      <c r="E51" s="38">
        <f t="shared" si="8"/>
        <v>0.01</v>
      </c>
      <c r="F51" s="38">
        <f t="shared" si="8"/>
        <v>0.02</v>
      </c>
      <c r="G51" s="38">
        <f t="shared" si="8"/>
        <v>1.25E-4</v>
      </c>
      <c r="H51" s="38">
        <f t="shared" si="8"/>
        <v>0.03</v>
      </c>
      <c r="I51" s="38">
        <f t="shared" si="8"/>
        <v>1.7999999999999999E-2</v>
      </c>
      <c r="J51" s="38">
        <f t="shared" si="8"/>
        <v>0.03</v>
      </c>
      <c r="K51" s="38">
        <f t="shared" si="8"/>
        <v>0.03</v>
      </c>
      <c r="L51" s="38">
        <f t="shared" si="8"/>
        <v>5.0000000000000001E-3</v>
      </c>
      <c r="M51" s="38">
        <f t="shared" si="8"/>
        <v>2.5000000000000001E-2</v>
      </c>
      <c r="N51" s="38">
        <f t="shared" si="8"/>
        <v>0.25</v>
      </c>
      <c r="O51" s="38">
        <f t="shared" si="8"/>
        <v>3.0000000000000001E-3</v>
      </c>
      <c r="P51" s="38">
        <f t="shared" si="8"/>
        <v>0.08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58</v>
      </c>
      <c r="H52" s="40">
        <v>264</v>
      </c>
      <c r="I52" s="40">
        <v>360</v>
      </c>
      <c r="J52" s="40">
        <v>198</v>
      </c>
      <c r="K52" s="40">
        <v>2874</v>
      </c>
      <c r="L52" s="40">
        <v>216</v>
      </c>
      <c r="M52" s="40">
        <v>30</v>
      </c>
      <c r="N52" s="40">
        <v>167</v>
      </c>
      <c r="O52" s="40">
        <v>145</v>
      </c>
      <c r="P52" s="40">
        <v>350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7.2500000000000004E-3</v>
      </c>
      <c r="H53" s="42">
        <f t="shared" si="9"/>
        <v>7.92</v>
      </c>
      <c r="I53" s="42">
        <f t="shared" si="9"/>
        <v>6.4799999999999995</v>
      </c>
      <c r="J53" s="42">
        <f t="shared" si="9"/>
        <v>5.9399999999999995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28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95.297250000000005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27.44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86.22</v>
      </c>
      <c r="L54" s="42">
        <f t="shared" si="10"/>
        <v>1.08</v>
      </c>
      <c r="M54" s="42">
        <f t="shared" si="10"/>
        <v>0.75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175.42500000000001</v>
      </c>
    </row>
    <row r="55" spans="1:25" x14ac:dyDescent="0.15">
      <c r="A55" s="60" t="s">
        <v>11</v>
      </c>
      <c r="B55" s="61"/>
      <c r="C55" s="44">
        <f>SUM(C53:C54)</f>
        <v>27.28</v>
      </c>
      <c r="D55" s="44">
        <f t="shared" ref="D55:X55" si="11">+D51*D52</f>
        <v>5.74</v>
      </c>
      <c r="E55" s="44">
        <f t="shared" si="11"/>
        <v>27.44</v>
      </c>
      <c r="F55" s="44">
        <f t="shared" si="11"/>
        <v>31.68</v>
      </c>
      <c r="G55" s="44">
        <f t="shared" si="11"/>
        <v>7.2500000000000004E-3</v>
      </c>
      <c r="H55" s="44">
        <f t="shared" si="11"/>
        <v>7.92</v>
      </c>
      <c r="I55" s="44">
        <f t="shared" si="11"/>
        <v>6.4799999999999995</v>
      </c>
      <c r="J55" s="44">
        <f t="shared" si="11"/>
        <v>5.9399999999999995</v>
      </c>
      <c r="K55" s="44">
        <f t="shared" si="11"/>
        <v>86.22</v>
      </c>
      <c r="L55" s="44">
        <f t="shared" si="11"/>
        <v>1.08</v>
      </c>
      <c r="M55" s="44">
        <f t="shared" si="11"/>
        <v>0.75</v>
      </c>
      <c r="N55" s="44">
        <f t="shared" si="11"/>
        <v>41.75</v>
      </c>
      <c r="O55" s="44">
        <f t="shared" si="11"/>
        <v>0.435</v>
      </c>
      <c r="P55" s="44">
        <f t="shared" si="11"/>
        <v>28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270.72225000000003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E10" sqref="E10:F1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43126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3.7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100</v>
      </c>
      <c r="G4" s="18" t="s">
        <v>39</v>
      </c>
      <c r="H4" s="18" t="s">
        <v>35</v>
      </c>
      <c r="I4" s="19" t="s">
        <v>40</v>
      </c>
      <c r="J4" s="18" t="s">
        <v>37</v>
      </c>
      <c r="K4" s="18" t="s">
        <v>57</v>
      </c>
      <c r="L4" s="18" t="s">
        <v>72</v>
      </c>
      <c r="M4" s="18" t="s">
        <v>105</v>
      </c>
      <c r="N4" s="19" t="s">
        <v>83</v>
      </c>
      <c r="O4" s="18" t="s">
        <v>44</v>
      </c>
      <c r="P4" s="18" t="s">
        <v>56</v>
      </c>
      <c r="Q4" s="18" t="s">
        <v>47</v>
      </c>
      <c r="R4" s="18" t="s">
        <v>46</v>
      </c>
      <c r="S4" s="18" t="s">
        <v>33</v>
      </c>
      <c r="T4" s="18" t="s">
        <v>45</v>
      </c>
      <c r="U4" s="19" t="s">
        <v>158</v>
      </c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70</v>
      </c>
      <c r="U5" s="22"/>
      <c r="V5" s="23"/>
      <c r="W5" s="23"/>
      <c r="X5" s="23"/>
      <c r="Y5" s="15"/>
    </row>
    <row r="6" spans="1:25" x14ac:dyDescent="0.15">
      <c r="A6" s="73"/>
      <c r="B6" s="24" t="s">
        <v>101</v>
      </c>
      <c r="C6" s="25"/>
      <c r="D6" s="25"/>
      <c r="E6" s="25"/>
      <c r="F6" s="25">
        <v>30</v>
      </c>
      <c r="G6" s="25">
        <v>30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102</v>
      </c>
      <c r="C9" s="22"/>
      <c r="D9" s="22"/>
      <c r="E9" s="22"/>
      <c r="F9" s="22"/>
      <c r="G9" s="22"/>
      <c r="H9" s="22"/>
      <c r="I9" s="22">
        <v>50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85</v>
      </c>
      <c r="C10" s="25"/>
      <c r="D10" s="25">
        <v>5</v>
      </c>
      <c r="E10" s="25"/>
      <c r="F10" s="25"/>
      <c r="G10" s="25"/>
      <c r="H10" s="25"/>
      <c r="I10" s="25"/>
      <c r="J10" s="25">
        <v>25</v>
      </c>
      <c r="K10" s="25">
        <v>35</v>
      </c>
      <c r="L10" s="25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103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52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104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>
        <v>5</v>
      </c>
      <c r="M14" s="25"/>
      <c r="N14" s="25">
        <v>20</v>
      </c>
      <c r="O14" s="25">
        <v>3</v>
      </c>
      <c r="P14" s="25">
        <v>25</v>
      </c>
      <c r="Q14" s="25"/>
      <c r="R14" s="25"/>
      <c r="S14" s="25">
        <v>5</v>
      </c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30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30</v>
      </c>
      <c r="G17" s="31">
        <f t="shared" si="0"/>
        <v>30</v>
      </c>
      <c r="H17" s="31">
        <f t="shared" si="0"/>
        <v>25</v>
      </c>
      <c r="I17" s="31">
        <f t="shared" si="0"/>
        <v>50</v>
      </c>
      <c r="J17" s="31">
        <f t="shared" si="0"/>
        <v>25</v>
      </c>
      <c r="K17" s="31">
        <f t="shared" si="0"/>
        <v>35</v>
      </c>
      <c r="L17" s="31">
        <f t="shared" si="0"/>
        <v>5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0</v>
      </c>
      <c r="T17" s="31">
        <f t="shared" si="0"/>
        <v>70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0.03</v>
      </c>
      <c r="G18" s="33">
        <f>+(A17*G17)/1000</f>
        <v>0.03</v>
      </c>
      <c r="H18" s="33">
        <f>+(A17*H17)/1000</f>
        <v>2.5000000000000001E-2</v>
      </c>
      <c r="I18" s="33">
        <f>+(A17*I17)/1000</f>
        <v>0.05</v>
      </c>
      <c r="J18" s="33">
        <f>+(A17*J17)/1000</f>
        <v>2.5000000000000001E-2</v>
      </c>
      <c r="K18" s="33">
        <f>+(A17*K17)/1000</f>
        <v>3.5000000000000003E-2</v>
      </c>
      <c r="L18" s="33">
        <f>+(A17*L17)/1000</f>
        <v>5.0000000000000001E-3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</v>
      </c>
      <c r="T18" s="33">
        <f>+(A17*T17)/1000</f>
        <v>7.0000000000000007E-2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 t="shared" si="1"/>
        <v>20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30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7.0000000000000001E-3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0.02</v>
      </c>
      <c r="O20" s="36">
        <f>+(A19*O19)/1000</f>
        <v>3.0000000000000001E-3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0.03</v>
      </c>
      <c r="G21" s="38">
        <f t="shared" si="2"/>
        <v>0.03</v>
      </c>
      <c r="H21" s="38">
        <f t="shared" si="2"/>
        <v>2.5000000000000001E-2</v>
      </c>
      <c r="I21" s="38">
        <f t="shared" si="2"/>
        <v>0.05</v>
      </c>
      <c r="J21" s="38">
        <f t="shared" si="2"/>
        <v>3.2000000000000001E-2</v>
      </c>
      <c r="K21" s="38">
        <f t="shared" si="2"/>
        <v>3.5000000000000003E-2</v>
      </c>
      <c r="L21" s="38">
        <f t="shared" si="2"/>
        <v>0.01</v>
      </c>
      <c r="M21" s="38">
        <f t="shared" si="2"/>
        <v>0.05</v>
      </c>
      <c r="N21" s="38">
        <f t="shared" si="2"/>
        <v>0.02</v>
      </c>
      <c r="O21" s="38">
        <f t="shared" si="2"/>
        <v>3.0000000000000001E-3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7.0000000000000007E-2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1200</v>
      </c>
      <c r="G22" s="40">
        <v>714</v>
      </c>
      <c r="H22" s="40">
        <v>360</v>
      </c>
      <c r="I22" s="40">
        <v>264</v>
      </c>
      <c r="J22" s="40">
        <v>300</v>
      </c>
      <c r="K22" s="40">
        <v>2874</v>
      </c>
      <c r="L22" s="40">
        <v>216</v>
      </c>
      <c r="M22" s="40">
        <v>170</v>
      </c>
      <c r="N22" s="40">
        <v>474</v>
      </c>
      <c r="O22" s="40">
        <v>198</v>
      </c>
      <c r="P22" s="40">
        <v>167</v>
      </c>
      <c r="Q22" s="40">
        <v>145</v>
      </c>
      <c r="R22" s="40">
        <v>350</v>
      </c>
      <c r="S22" s="40">
        <v>2744</v>
      </c>
      <c r="T22" s="40">
        <v>196</v>
      </c>
      <c r="U22" s="40">
        <v>478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36</v>
      </c>
      <c r="G23" s="42">
        <f t="shared" si="3"/>
        <v>21.419999999999998</v>
      </c>
      <c r="H23" s="42">
        <f t="shared" si="3"/>
        <v>9</v>
      </c>
      <c r="I23" s="42">
        <f t="shared" si="3"/>
        <v>13.200000000000001</v>
      </c>
      <c r="J23" s="42">
        <f t="shared" si="3"/>
        <v>7.5</v>
      </c>
      <c r="K23" s="42">
        <f t="shared" si="3"/>
        <v>100.59</v>
      </c>
      <c r="L23" s="42">
        <f t="shared" si="3"/>
        <v>1.08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24.500000000000004</v>
      </c>
      <c r="S23" s="42">
        <f t="shared" si="3"/>
        <v>0</v>
      </c>
      <c r="T23" s="42">
        <f t="shared" si="3"/>
        <v>13.72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278.64300000000009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2.1</v>
      </c>
      <c r="K24" s="42">
        <f t="shared" si="4"/>
        <v>0</v>
      </c>
      <c r="L24" s="42">
        <f t="shared" si="4"/>
        <v>1.08</v>
      </c>
      <c r="M24" s="42">
        <f t="shared" si="4"/>
        <v>0</v>
      </c>
      <c r="N24" s="42">
        <f t="shared" si="4"/>
        <v>9.48</v>
      </c>
      <c r="O24" s="42">
        <f t="shared" si="4"/>
        <v>0.59399999999999997</v>
      </c>
      <c r="P24" s="42">
        <f t="shared" si="4"/>
        <v>4.1749999999999998</v>
      </c>
      <c r="Q24" s="42">
        <f t="shared" si="4"/>
        <v>0</v>
      </c>
      <c r="R24" s="42">
        <f t="shared" si="4"/>
        <v>0</v>
      </c>
      <c r="S24" s="42">
        <f t="shared" si="4"/>
        <v>13.72</v>
      </c>
      <c r="T24" s="42">
        <f t="shared" si="4"/>
        <v>0</v>
      </c>
      <c r="U24" s="42">
        <f t="shared" si="4"/>
        <v>14.34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66.497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36</v>
      </c>
      <c r="G25" s="44">
        <f t="shared" si="5"/>
        <v>21.419999999999998</v>
      </c>
      <c r="H25" s="44">
        <f t="shared" si="5"/>
        <v>9</v>
      </c>
      <c r="I25" s="44">
        <f t="shared" si="5"/>
        <v>13.200000000000001</v>
      </c>
      <c r="J25" s="44">
        <f t="shared" si="5"/>
        <v>9.6</v>
      </c>
      <c r="K25" s="44">
        <f t="shared" si="5"/>
        <v>100.59</v>
      </c>
      <c r="L25" s="44">
        <f t="shared" si="5"/>
        <v>2.16</v>
      </c>
      <c r="M25" s="44">
        <f t="shared" si="5"/>
        <v>8.5</v>
      </c>
      <c r="N25" s="44">
        <f t="shared" si="5"/>
        <v>9.48</v>
      </c>
      <c r="O25" s="44">
        <f t="shared" si="5"/>
        <v>0.59399999999999997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24.500000000000004</v>
      </c>
      <c r="S25" s="44">
        <f t="shared" si="5"/>
        <v>13.72</v>
      </c>
      <c r="T25" s="44">
        <f t="shared" si="5"/>
        <v>13.72</v>
      </c>
      <c r="U25" s="44">
        <f t="shared" si="5"/>
        <v>14.34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345.14000000000004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43126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1.2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33</v>
      </c>
      <c r="G34" s="18" t="s">
        <v>110</v>
      </c>
      <c r="H34" s="18" t="s">
        <v>40</v>
      </c>
      <c r="I34" s="18" t="s">
        <v>41</v>
      </c>
      <c r="J34" s="18" t="s">
        <v>79</v>
      </c>
      <c r="K34" s="18" t="s">
        <v>47</v>
      </c>
      <c r="L34" s="18" t="s">
        <v>98</v>
      </c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>
        <v>55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107</v>
      </c>
      <c r="C36" s="25"/>
      <c r="D36" s="25"/>
      <c r="E36" s="25"/>
      <c r="F36" s="25">
        <v>2</v>
      </c>
      <c r="G36" s="25"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34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49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160</v>
      </c>
      <c r="C39" s="22"/>
      <c r="D39" s="22"/>
      <c r="E39" s="22"/>
      <c r="F39" s="22"/>
      <c r="G39" s="22"/>
      <c r="H39" s="22">
        <v>40</v>
      </c>
      <c r="I39" s="22"/>
      <c r="J39" s="22"/>
      <c r="K39" s="22"/>
      <c r="L39" s="22">
        <v>18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34</v>
      </c>
      <c r="C40" s="25"/>
      <c r="D40" s="25"/>
      <c r="E40" s="25">
        <v>20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109</v>
      </c>
      <c r="C41" s="25"/>
      <c r="D41" s="25">
        <v>15</v>
      </c>
      <c r="E41" s="25"/>
      <c r="F41" s="25"/>
      <c r="G41" s="25"/>
      <c r="H41" s="25"/>
      <c r="I41" s="25">
        <v>60</v>
      </c>
      <c r="J41" s="25"/>
      <c r="K41" s="25">
        <v>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55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55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5.5E-2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0</v>
      </c>
      <c r="H49" s="34">
        <f t="shared" si="7"/>
        <v>40</v>
      </c>
      <c r="I49" s="34">
        <f t="shared" si="7"/>
        <v>60</v>
      </c>
      <c r="J49" s="34">
        <f t="shared" si="7"/>
        <v>0</v>
      </c>
      <c r="K49" s="34">
        <f t="shared" si="7"/>
        <v>3</v>
      </c>
      <c r="L49" s="34">
        <f t="shared" si="7"/>
        <v>18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</v>
      </c>
      <c r="H50" s="36">
        <f>+(A49*H49)/1000</f>
        <v>0.04</v>
      </c>
      <c r="I50" s="36">
        <f>+(A49*I49)/1000</f>
        <v>0.06</v>
      </c>
      <c r="J50" s="36">
        <f>+(A49*J49)/1000</f>
        <v>0</v>
      </c>
      <c r="K50" s="36">
        <f>+(A49*K49)/1000</f>
        <v>3.0000000000000001E-3</v>
      </c>
      <c r="L50" s="36">
        <f>+(A49*L49)/1000</f>
        <v>1.7999999999999999E-2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2E-3</v>
      </c>
      <c r="G51" s="38">
        <f t="shared" si="8"/>
        <v>0.5</v>
      </c>
      <c r="H51" s="38">
        <f t="shared" si="8"/>
        <v>0.04</v>
      </c>
      <c r="I51" s="38">
        <f t="shared" si="8"/>
        <v>0.06</v>
      </c>
      <c r="J51" s="38">
        <f t="shared" si="8"/>
        <v>5.5E-2</v>
      </c>
      <c r="K51" s="38">
        <f t="shared" si="8"/>
        <v>3.0000000000000001E-3</v>
      </c>
      <c r="L51" s="38">
        <f t="shared" si="8"/>
        <v>1.7999999999999999E-2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2744</v>
      </c>
      <c r="G52" s="40">
        <v>58</v>
      </c>
      <c r="H52" s="40">
        <v>264</v>
      </c>
      <c r="I52" s="40">
        <v>170</v>
      </c>
      <c r="J52" s="40">
        <v>534</v>
      </c>
      <c r="K52" s="40">
        <v>145</v>
      </c>
      <c r="L52" s="40">
        <v>1800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5.4880000000000004</v>
      </c>
      <c r="G53" s="42">
        <f t="shared" si="9"/>
        <v>29</v>
      </c>
      <c r="H53" s="42">
        <f t="shared" si="9"/>
        <v>0</v>
      </c>
      <c r="I53" s="42">
        <f t="shared" si="9"/>
        <v>0</v>
      </c>
      <c r="J53" s="42">
        <f t="shared" si="9"/>
        <v>29.37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97.058000000000007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31.68</v>
      </c>
      <c r="F54" s="42">
        <f t="shared" si="10"/>
        <v>0</v>
      </c>
      <c r="G54" s="42">
        <f t="shared" si="10"/>
        <v>0</v>
      </c>
      <c r="H54" s="42">
        <f t="shared" si="10"/>
        <v>10.56</v>
      </c>
      <c r="I54" s="42">
        <f t="shared" si="10"/>
        <v>10.199999999999999</v>
      </c>
      <c r="J54" s="42">
        <f t="shared" si="10"/>
        <v>0</v>
      </c>
      <c r="K54" s="42">
        <f t="shared" si="10"/>
        <v>0.435</v>
      </c>
      <c r="L54" s="42">
        <f t="shared" si="10"/>
        <v>32.4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108.76500000000001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5.4880000000000004</v>
      </c>
      <c r="G55" s="44">
        <f t="shared" si="11"/>
        <v>29</v>
      </c>
      <c r="H55" s="44">
        <f t="shared" si="11"/>
        <v>10.56</v>
      </c>
      <c r="I55" s="44">
        <f t="shared" si="11"/>
        <v>10.199999999999999</v>
      </c>
      <c r="J55" s="44">
        <f t="shared" si="11"/>
        <v>29.37</v>
      </c>
      <c r="K55" s="44">
        <f t="shared" si="11"/>
        <v>0.435</v>
      </c>
      <c r="L55" s="44">
        <f t="shared" si="11"/>
        <v>32.4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205.82300000000001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Y43" sqref="Y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43129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8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64</v>
      </c>
      <c r="H4" s="18" t="s">
        <v>35</v>
      </c>
      <c r="I4" s="19" t="s">
        <v>37</v>
      </c>
      <c r="J4" s="18" t="s">
        <v>99</v>
      </c>
      <c r="K4" s="18" t="s">
        <v>59</v>
      </c>
      <c r="L4" s="18" t="s">
        <v>56</v>
      </c>
      <c r="M4" s="18" t="s">
        <v>72</v>
      </c>
      <c r="N4" s="19" t="s">
        <v>40</v>
      </c>
      <c r="O4" s="18" t="s">
        <v>39</v>
      </c>
      <c r="P4" s="18" t="s">
        <v>58</v>
      </c>
      <c r="Q4" s="18" t="s">
        <v>47</v>
      </c>
      <c r="R4" s="18" t="s">
        <v>45</v>
      </c>
      <c r="S4" s="18" t="s">
        <v>46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117</v>
      </c>
      <c r="C6" s="25"/>
      <c r="D6" s="25"/>
      <c r="E6" s="25">
        <v>3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118</v>
      </c>
      <c r="C9" s="22"/>
      <c r="D9" s="22"/>
      <c r="E9" s="22"/>
      <c r="F9" s="22"/>
      <c r="G9" s="22"/>
      <c r="H9" s="22"/>
      <c r="I9" s="22">
        <v>30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119</v>
      </c>
      <c r="C10" s="25"/>
      <c r="D10" s="25"/>
      <c r="E10" s="25">
        <v>6</v>
      </c>
      <c r="F10" s="25"/>
      <c r="G10" s="25"/>
      <c r="H10" s="25"/>
      <c r="I10" s="25">
        <v>10</v>
      </c>
      <c r="J10" s="25">
        <v>60</v>
      </c>
      <c r="K10" s="25"/>
      <c r="L10" s="25">
        <v>150</v>
      </c>
      <c r="M10" s="25">
        <v>5</v>
      </c>
      <c r="N10" s="25"/>
      <c r="O10" s="25"/>
      <c r="P10" s="25"/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15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121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45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126</v>
      </c>
      <c r="C16" s="28">
        <v>40</v>
      </c>
      <c r="D16" s="28"/>
      <c r="E16" s="28"/>
      <c r="F16" s="28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9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60</v>
      </c>
      <c r="K17" s="31">
        <f t="shared" si="0"/>
        <v>40</v>
      </c>
      <c r="L17" s="31">
        <f t="shared" si="0"/>
        <v>150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80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8.9999999999999993E-3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0.06</v>
      </c>
      <c r="K18" s="33">
        <f>+(A17*K17)/1000</f>
        <v>0.04</v>
      </c>
      <c r="L18" s="33">
        <f>+(A17*L17)/1000</f>
        <v>0.15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0.08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15</v>
      </c>
      <c r="P19" s="34">
        <f t="shared" si="1"/>
        <v>45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1.4999999999999999E-2</v>
      </c>
      <c r="P20" s="36">
        <f>+(A19*P19)/1000</f>
        <v>4.4999999999999998E-2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8.9999999999999993E-3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0.06</v>
      </c>
      <c r="K21" s="38">
        <f t="shared" si="2"/>
        <v>0.04</v>
      </c>
      <c r="L21" s="38">
        <f t="shared" si="2"/>
        <v>0.15</v>
      </c>
      <c r="M21" s="38">
        <f t="shared" si="2"/>
        <v>5.0000000000000001E-3</v>
      </c>
      <c r="N21" s="38">
        <f t="shared" si="2"/>
        <v>0.05</v>
      </c>
      <c r="O21" s="38">
        <f t="shared" si="2"/>
        <v>1.4999999999999999E-2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0.08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200</v>
      </c>
      <c r="J22" s="40">
        <v>1240</v>
      </c>
      <c r="K22" s="40">
        <v>112</v>
      </c>
      <c r="L22" s="40">
        <v>167</v>
      </c>
      <c r="M22" s="40">
        <v>216</v>
      </c>
      <c r="N22" s="40">
        <v>264</v>
      </c>
      <c r="O22" s="40">
        <v>714</v>
      </c>
      <c r="P22" s="40">
        <v>293</v>
      </c>
      <c r="Q22" s="40">
        <v>145</v>
      </c>
      <c r="R22" s="40">
        <v>196</v>
      </c>
      <c r="S22" s="40">
        <v>350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24.695999999999998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8</v>
      </c>
      <c r="J23" s="42">
        <f t="shared" si="3"/>
        <v>74.399999999999991</v>
      </c>
      <c r="K23" s="42">
        <f t="shared" si="3"/>
        <v>4.4800000000000004</v>
      </c>
      <c r="L23" s="42">
        <f t="shared" si="3"/>
        <v>25.05</v>
      </c>
      <c r="M23" s="42">
        <f t="shared" si="3"/>
        <v>1.08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13.72</v>
      </c>
      <c r="S23" s="42">
        <f t="shared" si="3"/>
        <v>28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276.279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13.200000000000001</v>
      </c>
      <c r="O24" s="42">
        <f t="shared" si="4"/>
        <v>10.709999999999999</v>
      </c>
      <c r="P24" s="42">
        <f t="shared" si="4"/>
        <v>13.184999999999999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66.713000000000008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24.695999999999998</v>
      </c>
      <c r="F25" s="44">
        <f t="shared" si="5"/>
        <v>22.176000000000002</v>
      </c>
      <c r="G25" s="44">
        <f t="shared" si="5"/>
        <v>58</v>
      </c>
      <c r="H25" s="44">
        <f t="shared" si="5"/>
        <v>7.2</v>
      </c>
      <c r="I25" s="44">
        <f t="shared" si="5"/>
        <v>8</v>
      </c>
      <c r="J25" s="44">
        <f t="shared" si="5"/>
        <v>74.399999999999991</v>
      </c>
      <c r="K25" s="44">
        <f t="shared" si="5"/>
        <v>4.4800000000000004</v>
      </c>
      <c r="L25" s="44">
        <f t="shared" si="5"/>
        <v>25.05</v>
      </c>
      <c r="M25" s="44">
        <f t="shared" si="5"/>
        <v>1.08</v>
      </c>
      <c r="N25" s="44">
        <f t="shared" si="5"/>
        <v>13.200000000000001</v>
      </c>
      <c r="O25" s="44">
        <f t="shared" si="5"/>
        <v>10.709999999999999</v>
      </c>
      <c r="P25" s="44">
        <f t="shared" si="5"/>
        <v>13.184999999999999</v>
      </c>
      <c r="Q25" s="44">
        <f t="shared" si="5"/>
        <v>0.72499999999999998</v>
      </c>
      <c r="R25" s="44">
        <f t="shared" si="5"/>
        <v>13.72</v>
      </c>
      <c r="S25" s="44">
        <f t="shared" si="5"/>
        <v>28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342.99199999999996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43129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56</v>
      </c>
      <c r="G34" s="18" t="s">
        <v>37</v>
      </c>
      <c r="H34" s="18" t="s">
        <v>73</v>
      </c>
      <c r="I34" s="18" t="s">
        <v>115</v>
      </c>
      <c r="J34" s="18" t="s">
        <v>152</v>
      </c>
      <c r="K34" s="18" t="s">
        <v>99</v>
      </c>
      <c r="L34" s="18" t="s">
        <v>116</v>
      </c>
      <c r="M34" s="18" t="s">
        <v>47</v>
      </c>
      <c r="N34" s="18" t="s">
        <v>79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111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152</v>
      </c>
      <c r="C36" s="25"/>
      <c r="D36" s="25"/>
      <c r="E36" s="25"/>
      <c r="F36" s="25"/>
      <c r="G36" s="25"/>
      <c r="H36" s="25"/>
      <c r="I36" s="25"/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71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112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113</v>
      </c>
      <c r="C39" s="22"/>
      <c r="D39" s="22">
        <v>4</v>
      </c>
      <c r="E39" s="22"/>
      <c r="F39" s="22">
        <v>20</v>
      </c>
      <c r="G39" s="22">
        <v>20</v>
      </c>
      <c r="H39" s="22">
        <v>15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114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40</v>
      </c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112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15</v>
      </c>
      <c r="I49" s="34">
        <f t="shared" si="7"/>
        <v>15</v>
      </c>
      <c r="J49" s="34">
        <f t="shared" si="7"/>
        <v>0</v>
      </c>
      <c r="K49" s="34">
        <f t="shared" si="7"/>
        <v>40</v>
      </c>
      <c r="L49" s="34">
        <f t="shared" si="7"/>
        <v>50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</v>
      </c>
      <c r="K50" s="36">
        <f>+(A49*K49)/1000</f>
        <v>0.04</v>
      </c>
      <c r="L50" s="36">
        <f>+(A49*L49)/1000</f>
        <v>0.05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0.01</v>
      </c>
      <c r="F51" s="38">
        <f t="shared" si="8"/>
        <v>0.02</v>
      </c>
      <c r="G51" s="38">
        <f t="shared" si="8"/>
        <v>0.02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0.03</v>
      </c>
      <c r="K51" s="38">
        <f t="shared" si="8"/>
        <v>0.04</v>
      </c>
      <c r="L51" s="38">
        <f t="shared" si="8"/>
        <v>0.05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/>
      <c r="H52" s="40">
        <v>508</v>
      </c>
      <c r="I52" s="40">
        <v>600</v>
      </c>
      <c r="J52" s="40">
        <v>1080</v>
      </c>
      <c r="K52" s="40">
        <v>1510</v>
      </c>
      <c r="L52" s="40">
        <v>294</v>
      </c>
      <c r="M52" s="40">
        <v>145</v>
      </c>
      <c r="N52" s="40">
        <v>534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32.4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97.639999999999986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3.34</v>
      </c>
      <c r="G54" s="42">
        <f t="shared" si="10"/>
        <v>0</v>
      </c>
      <c r="H54" s="42">
        <f t="shared" si="10"/>
        <v>7.62</v>
      </c>
      <c r="I54" s="42">
        <f t="shared" si="10"/>
        <v>9</v>
      </c>
      <c r="J54" s="42">
        <f t="shared" si="10"/>
        <v>0</v>
      </c>
      <c r="K54" s="42">
        <f t="shared" si="10"/>
        <v>60.4</v>
      </c>
      <c r="L54" s="42">
        <f t="shared" si="10"/>
        <v>14.700000000000001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121.28100000000001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15.84</v>
      </c>
      <c r="F55" s="44">
        <f t="shared" si="11"/>
        <v>3.34</v>
      </c>
      <c r="G55" s="44">
        <f t="shared" si="11"/>
        <v>0</v>
      </c>
      <c r="H55" s="44">
        <f t="shared" si="11"/>
        <v>7.62</v>
      </c>
      <c r="I55" s="44">
        <f t="shared" si="11"/>
        <v>9</v>
      </c>
      <c r="J55" s="44">
        <f t="shared" si="11"/>
        <v>32.4</v>
      </c>
      <c r="K55" s="44">
        <f t="shared" si="11"/>
        <v>60.4</v>
      </c>
      <c r="L55" s="44"/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204.221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I41" sqref="I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43130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40</v>
      </c>
      <c r="H4" s="18" t="s">
        <v>42</v>
      </c>
      <c r="I4" s="19" t="s">
        <v>44</v>
      </c>
      <c r="J4" s="18" t="s">
        <v>37</v>
      </c>
      <c r="K4" s="18" t="s">
        <v>59</v>
      </c>
      <c r="L4" s="18" t="s">
        <v>57</v>
      </c>
      <c r="M4" s="18" t="s">
        <v>41</v>
      </c>
      <c r="N4" s="19" t="s">
        <v>56</v>
      </c>
      <c r="O4" s="18" t="s">
        <v>47</v>
      </c>
      <c r="P4" s="18" t="s">
        <v>46</v>
      </c>
      <c r="Q4" s="18"/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125</v>
      </c>
      <c r="C6" s="25"/>
      <c r="D6" s="25">
        <v>3</v>
      </c>
      <c r="E6" s="25"/>
      <c r="F6" s="25">
        <v>18</v>
      </c>
      <c r="G6" s="25">
        <v>25</v>
      </c>
      <c r="H6" s="25">
        <f>1/10</f>
        <v>0.1</v>
      </c>
      <c r="I6" s="25">
        <v>28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122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28</v>
      </c>
      <c r="C9" s="22"/>
      <c r="D9" s="22">
        <v>3</v>
      </c>
      <c r="E9" s="22"/>
      <c r="F9" s="22"/>
      <c r="G9" s="22"/>
      <c r="H9" s="22"/>
      <c r="I9" s="22"/>
      <c r="J9" s="22">
        <v>20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123</v>
      </c>
      <c r="C10" s="25"/>
      <c r="D10" s="25">
        <v>12</v>
      </c>
      <c r="E10" s="25"/>
      <c r="F10" s="25"/>
      <c r="G10" s="25"/>
      <c r="H10" s="25"/>
      <c r="I10" s="25"/>
      <c r="J10" s="25"/>
      <c r="K10" s="25"/>
      <c r="L10" s="25">
        <v>30</v>
      </c>
      <c r="M10" s="25">
        <v>50</v>
      </c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29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34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49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38</v>
      </c>
      <c r="G17" s="31">
        <f t="shared" si="0"/>
        <v>65</v>
      </c>
      <c r="H17" s="31">
        <f t="shared" si="0"/>
        <v>0.1</v>
      </c>
      <c r="I17" s="31">
        <f t="shared" si="0"/>
        <v>28</v>
      </c>
      <c r="J17" s="31">
        <f t="shared" si="0"/>
        <v>20</v>
      </c>
      <c r="K17" s="31">
        <f t="shared" si="0"/>
        <v>20</v>
      </c>
      <c r="L17" s="31">
        <f t="shared" si="0"/>
        <v>30</v>
      </c>
      <c r="M17" s="31">
        <f t="shared" si="0"/>
        <v>50</v>
      </c>
      <c r="N17" s="31">
        <f t="shared" si="0"/>
        <v>0</v>
      </c>
      <c r="O17" s="31">
        <f t="shared" si="0"/>
        <v>5</v>
      </c>
      <c r="P17" s="31">
        <f t="shared" si="0"/>
        <v>70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3.7999999999999999E-2</v>
      </c>
      <c r="G18" s="33">
        <f>+(A17*G17)/1000</f>
        <v>6.5000000000000002E-2</v>
      </c>
      <c r="H18" s="33">
        <f>+(A17*H17)</f>
        <v>0.1</v>
      </c>
      <c r="I18" s="33">
        <f>+(A17*I17)/1000</f>
        <v>2.8000000000000001E-2</v>
      </c>
      <c r="J18" s="33">
        <f>+(A17*J17)/1000</f>
        <v>0.02</v>
      </c>
      <c r="K18" s="33">
        <f>+(A17*K17)/1000</f>
        <v>0.02</v>
      </c>
      <c r="L18" s="33">
        <f>+(A17*L17)/1000</f>
        <v>0.03</v>
      </c>
      <c r="M18" s="33">
        <f>+(A17*M17)/1000</f>
        <v>0.05</v>
      </c>
      <c r="N18" s="33">
        <f>+(A17*N17)/1000</f>
        <v>0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0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3.3000000000000002E-2</v>
      </c>
      <c r="E21" s="38">
        <f t="shared" si="2"/>
        <v>1.4E-2</v>
      </c>
      <c r="F21" s="38">
        <f t="shared" si="2"/>
        <v>3.7999999999999999E-2</v>
      </c>
      <c r="G21" s="38">
        <f t="shared" si="2"/>
        <v>6.5000000000000002E-2</v>
      </c>
      <c r="H21" s="38">
        <f t="shared" si="2"/>
        <v>0.1</v>
      </c>
      <c r="I21" s="38">
        <f t="shared" si="2"/>
        <v>2.8000000000000001E-2</v>
      </c>
      <c r="J21" s="38">
        <f t="shared" si="2"/>
        <v>0.02</v>
      </c>
      <c r="K21" s="38">
        <f t="shared" si="2"/>
        <v>0.02</v>
      </c>
      <c r="L21" s="38">
        <f t="shared" si="2"/>
        <v>0.03</v>
      </c>
      <c r="M21" s="38">
        <f t="shared" si="2"/>
        <v>0.05</v>
      </c>
      <c r="N21" s="38">
        <f t="shared" si="2"/>
        <v>0.25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58</v>
      </c>
      <c r="I22" s="40">
        <v>198</v>
      </c>
      <c r="J22" s="40">
        <v>300</v>
      </c>
      <c r="K22" s="40">
        <v>112</v>
      </c>
      <c r="L22" s="40">
        <v>2874</v>
      </c>
      <c r="M22" s="40">
        <v>170</v>
      </c>
      <c r="N22" s="40">
        <v>167</v>
      </c>
      <c r="O22" s="40">
        <v>145</v>
      </c>
      <c r="P22" s="40">
        <v>350</v>
      </c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10.331999999999999</v>
      </c>
      <c r="E23" s="42">
        <f t="shared" ref="E23:X23" si="3">SUM(E18*E22)</f>
        <v>11.088000000000001</v>
      </c>
      <c r="F23" s="42">
        <f t="shared" si="3"/>
        <v>13.68</v>
      </c>
      <c r="G23" s="42">
        <f t="shared" si="3"/>
        <v>17.16</v>
      </c>
      <c r="H23" s="42">
        <f t="shared" si="3"/>
        <v>5.8000000000000007</v>
      </c>
      <c r="I23" s="42">
        <f t="shared" si="3"/>
        <v>5.5440000000000005</v>
      </c>
      <c r="J23" s="42">
        <f t="shared" si="3"/>
        <v>6</v>
      </c>
      <c r="K23" s="42">
        <f t="shared" si="3"/>
        <v>2.2400000000000002</v>
      </c>
      <c r="L23" s="42">
        <f t="shared" si="3"/>
        <v>86.22</v>
      </c>
      <c r="M23" s="42">
        <f t="shared" si="3"/>
        <v>8.5</v>
      </c>
      <c r="N23" s="42">
        <f t="shared" si="3"/>
        <v>0</v>
      </c>
      <c r="O23" s="42">
        <f t="shared" si="3"/>
        <v>0.72499999999999998</v>
      </c>
      <c r="P23" s="42">
        <f t="shared" si="3"/>
        <v>24.500000000000004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211.62899999999999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71.367999999999995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18.942</v>
      </c>
      <c r="E25" s="44">
        <f t="shared" si="5"/>
        <v>22.176000000000002</v>
      </c>
      <c r="F25" s="44">
        <f t="shared" si="5"/>
        <v>13.68</v>
      </c>
      <c r="G25" s="44">
        <f t="shared" si="5"/>
        <v>17.16</v>
      </c>
      <c r="H25" s="44">
        <f t="shared" si="5"/>
        <v>5.8000000000000007</v>
      </c>
      <c r="I25" s="44">
        <f t="shared" si="5"/>
        <v>5.5440000000000005</v>
      </c>
      <c r="J25" s="44">
        <f t="shared" si="5"/>
        <v>6</v>
      </c>
      <c r="K25" s="44">
        <f t="shared" si="5"/>
        <v>2.2400000000000002</v>
      </c>
      <c r="L25" s="44">
        <f t="shared" si="5"/>
        <v>86.22</v>
      </c>
      <c r="M25" s="44">
        <f t="shared" si="5"/>
        <v>8.5</v>
      </c>
      <c r="N25" s="44">
        <f t="shared" si="5"/>
        <v>41.75</v>
      </c>
      <c r="O25" s="44">
        <f t="shared" si="5"/>
        <v>0.72499999999999998</v>
      </c>
      <c r="P25" s="44">
        <f t="shared" si="5"/>
        <v>24.500000000000004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282.99700000000001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43130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7.5" thickBot="1" x14ac:dyDescent="0.2">
      <c r="A34" s="67"/>
      <c r="B34" s="68"/>
      <c r="C34" s="16" t="s">
        <v>49</v>
      </c>
      <c r="D34" s="18" t="s">
        <v>32</v>
      </c>
      <c r="E34" s="18" t="s">
        <v>139</v>
      </c>
      <c r="F34" s="18" t="s">
        <v>59</v>
      </c>
      <c r="G34" s="18" t="s">
        <v>37</v>
      </c>
      <c r="H34" s="18" t="s">
        <v>60</v>
      </c>
      <c r="I34" s="18" t="s">
        <v>34</v>
      </c>
      <c r="J34" s="18" t="s">
        <v>58</v>
      </c>
      <c r="K34" s="18" t="s">
        <v>47</v>
      </c>
      <c r="L34" s="18" t="s">
        <v>45</v>
      </c>
      <c r="M34" s="18" t="s">
        <v>140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34</v>
      </c>
      <c r="C35" s="22"/>
      <c r="D35" s="22"/>
      <c r="E35" s="22"/>
      <c r="F35" s="22"/>
      <c r="G35" s="22"/>
      <c r="H35" s="22"/>
      <c r="I35" s="22">
        <v>15</v>
      </c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139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49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4</v>
      </c>
      <c r="E39" s="22"/>
      <c r="F39" s="22">
        <v>30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121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126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30</v>
      </c>
      <c r="G49" s="34">
        <f t="shared" si="7"/>
        <v>25</v>
      </c>
      <c r="H49" s="34">
        <f t="shared" si="7"/>
        <v>15</v>
      </c>
      <c r="I49" s="34">
        <f t="shared" si="7"/>
        <v>20</v>
      </c>
      <c r="J49" s="34">
        <f t="shared" si="7"/>
        <v>50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0.03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0.02</v>
      </c>
      <c r="J50" s="36">
        <f>+(A49*J49)/1000</f>
        <v>0.05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0.03</v>
      </c>
      <c r="F51" s="38">
        <f t="shared" si="8"/>
        <v>0.03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3.5000000000000003E-2</v>
      </c>
      <c r="J51" s="38">
        <f t="shared" si="8"/>
        <v>0.05</v>
      </c>
      <c r="K51" s="38">
        <f t="shared" si="8"/>
        <v>3.0000000000000001E-3</v>
      </c>
      <c r="L51" s="38">
        <f t="shared" si="8"/>
        <v>0.06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1510</v>
      </c>
      <c r="F52" s="40">
        <v>112</v>
      </c>
      <c r="G52" s="40">
        <v>300</v>
      </c>
      <c r="H52" s="40">
        <v>674</v>
      </c>
      <c r="I52" s="40">
        <v>1584</v>
      </c>
      <c r="J52" s="40">
        <v>293</v>
      </c>
      <c r="K52" s="40">
        <v>145</v>
      </c>
      <c r="L52" s="40">
        <v>198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45.3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98.299999999999983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3.36</v>
      </c>
      <c r="G54" s="42">
        <f t="shared" si="10"/>
        <v>7.5</v>
      </c>
      <c r="H54" s="42">
        <f t="shared" si="10"/>
        <v>10.11</v>
      </c>
      <c r="I54" s="42">
        <f t="shared" si="10"/>
        <v>31.68</v>
      </c>
      <c r="J54" s="42">
        <f t="shared" si="10"/>
        <v>14.65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93.521000000000015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45.3</v>
      </c>
      <c r="F55" s="44">
        <f t="shared" si="11"/>
        <v>3.36</v>
      </c>
      <c r="G55" s="44">
        <f t="shared" si="11"/>
        <v>7.5</v>
      </c>
      <c r="H55" s="44">
        <f t="shared" si="11"/>
        <v>10.11</v>
      </c>
      <c r="I55" s="44">
        <f t="shared" si="11"/>
        <v>55.440000000000005</v>
      </c>
      <c r="J55" s="44">
        <f t="shared" si="11"/>
        <v>14.65</v>
      </c>
      <c r="K55" s="44">
        <f t="shared" si="11"/>
        <v>0.435</v>
      </c>
      <c r="L55" s="44">
        <f t="shared" si="11"/>
        <v>11.879999999999999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191.821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M40" sqref="M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43131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59</v>
      </c>
      <c r="K4" s="18" t="s">
        <v>57</v>
      </c>
      <c r="L4" s="18" t="s">
        <v>41</v>
      </c>
      <c r="M4" s="18" t="s">
        <v>133</v>
      </c>
      <c r="N4" s="19" t="s">
        <v>72</v>
      </c>
      <c r="O4" s="18" t="s">
        <v>40</v>
      </c>
      <c r="P4" s="18" t="s">
        <v>42</v>
      </c>
      <c r="Q4" s="18" t="s">
        <v>44</v>
      </c>
      <c r="R4" s="18" t="s">
        <v>47</v>
      </c>
      <c r="S4" s="18" t="s">
        <v>134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129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130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131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132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40</v>
      </c>
      <c r="L10" s="25">
        <v>20</v>
      </c>
      <c r="M10" s="25">
        <v>25</v>
      </c>
      <c r="N10" s="25">
        <v>5</v>
      </c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55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108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147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0.04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125</v>
      </c>
      <c r="P19" s="34">
        <f t="shared" si="1"/>
        <v>0.1</v>
      </c>
      <c r="Q19" s="34">
        <f t="shared" si="1"/>
        <v>28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0.125</v>
      </c>
      <c r="P20" s="36">
        <f>+(A19*P19)</f>
        <v>0.1</v>
      </c>
      <c r="Q20" s="36">
        <f>+(A19*Q19)/1000</f>
        <v>2.8000000000000001E-2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1.2E-2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0.04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0.125</v>
      </c>
      <c r="P21" s="38">
        <f t="shared" si="2"/>
        <v>0.1</v>
      </c>
      <c r="Q21" s="38">
        <f t="shared" si="2"/>
        <v>2.8000000000000001E-2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112</v>
      </c>
      <c r="K22" s="40">
        <v>2874</v>
      </c>
      <c r="L22" s="40">
        <v>170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145</v>
      </c>
      <c r="S22" s="40">
        <v>508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12</v>
      </c>
      <c r="J23" s="42">
        <f t="shared" si="3"/>
        <v>3.36</v>
      </c>
      <c r="K23" s="42">
        <f t="shared" si="3"/>
        <v>114.96000000000001</v>
      </c>
      <c r="L23" s="42">
        <f t="shared" si="3"/>
        <v>3.4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0.72499999999999998</v>
      </c>
      <c r="S23" s="42">
        <f t="shared" si="3"/>
        <v>35.56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260.596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74.701999999999998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32.927999999999997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12</v>
      </c>
      <c r="J25" s="44">
        <f t="shared" si="5"/>
        <v>3.36</v>
      </c>
      <c r="K25" s="44">
        <f t="shared" si="5"/>
        <v>114.96000000000001</v>
      </c>
      <c r="L25" s="44">
        <f t="shared" si="5"/>
        <v>3.4</v>
      </c>
      <c r="M25" s="44">
        <f t="shared" si="5"/>
        <v>4.1749999999999998</v>
      </c>
      <c r="N25" s="44">
        <f t="shared" si="5"/>
        <v>1.08</v>
      </c>
      <c r="O25" s="44">
        <f t="shared" si="5"/>
        <v>33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0.72499999999999998</v>
      </c>
      <c r="S25" s="44">
        <f t="shared" si="5"/>
        <v>35.56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335.29800000000006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43131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49</v>
      </c>
      <c r="D34" s="18" t="s">
        <v>32</v>
      </c>
      <c r="E34" s="18" t="s">
        <v>34</v>
      </c>
      <c r="F34" s="18" t="s">
        <v>35</v>
      </c>
      <c r="G34" s="18" t="s">
        <v>88</v>
      </c>
      <c r="H34" s="18" t="s">
        <v>44</v>
      </c>
      <c r="I34" s="18" t="s">
        <v>38</v>
      </c>
      <c r="J34" s="18" t="s">
        <v>37</v>
      </c>
      <c r="K34" s="18" t="s">
        <v>73</v>
      </c>
      <c r="L34" s="18" t="s">
        <v>41</v>
      </c>
      <c r="M34" s="18" t="s">
        <v>84</v>
      </c>
      <c r="N34" s="18" t="s">
        <v>46</v>
      </c>
      <c r="O34" s="18" t="s">
        <v>47</v>
      </c>
      <c r="P34" s="18" t="s">
        <v>48</v>
      </c>
      <c r="Q34" s="18" t="s">
        <v>40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80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127</v>
      </c>
      <c r="C36" s="25"/>
      <c r="D36" s="25">
        <v>5</v>
      </c>
      <c r="E36" s="25"/>
      <c r="F36" s="25">
        <v>18</v>
      </c>
      <c r="G36" s="25">
        <f>1/8</f>
        <v>0.125</v>
      </c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71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55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5</v>
      </c>
      <c r="E39" s="22"/>
      <c r="F39" s="22"/>
      <c r="G39" s="22"/>
      <c r="H39" s="22"/>
      <c r="I39" s="22">
        <v>35</v>
      </c>
      <c r="J39" s="22">
        <v>35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153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20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128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18</v>
      </c>
      <c r="G47" s="31">
        <f t="shared" si="6"/>
        <v>0.125</v>
      </c>
      <c r="H47" s="31">
        <f t="shared" si="6"/>
        <v>30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80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1.7999999999999999E-2</v>
      </c>
      <c r="G48" s="33">
        <f>+(A47*G47)</f>
        <v>0.125</v>
      </c>
      <c r="H48" s="33">
        <f>+(A47*H47)/1000</f>
        <v>0.03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0.08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35</v>
      </c>
      <c r="J49" s="34">
        <f t="shared" si="7"/>
        <v>35</v>
      </c>
      <c r="K49" s="34">
        <f t="shared" si="7"/>
        <v>15</v>
      </c>
      <c r="L49" s="34">
        <f t="shared" si="7"/>
        <v>30</v>
      </c>
      <c r="M49" s="34">
        <f t="shared" si="7"/>
        <v>20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3.5000000000000003E-2</v>
      </c>
      <c r="J50" s="36">
        <f>+(A49*J49)/1000</f>
        <v>3.5000000000000003E-2</v>
      </c>
      <c r="K50" s="36">
        <f>+(A49*K49)/1000</f>
        <v>1.4999999999999999E-2</v>
      </c>
      <c r="L50" s="36">
        <f>+(A49*L49)/1000</f>
        <v>0.03</v>
      </c>
      <c r="M50" s="36">
        <f>+(A49*M49)/1000</f>
        <v>0.02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0.03</v>
      </c>
      <c r="F51" s="38">
        <f t="shared" si="8"/>
        <v>1.7999999999999999E-2</v>
      </c>
      <c r="G51" s="38">
        <f t="shared" si="8"/>
        <v>0.125</v>
      </c>
      <c r="H51" s="38">
        <f t="shared" si="8"/>
        <v>0.03</v>
      </c>
      <c r="I51" s="38">
        <f t="shared" si="8"/>
        <v>3.5000000000000003E-2</v>
      </c>
      <c r="J51" s="38">
        <f t="shared" si="8"/>
        <v>3.5000000000000003E-2</v>
      </c>
      <c r="K51" s="38">
        <f t="shared" si="8"/>
        <v>1.4999999999999999E-2</v>
      </c>
      <c r="L51" s="38">
        <f t="shared" si="8"/>
        <v>0.03</v>
      </c>
      <c r="M51" s="38">
        <f t="shared" si="8"/>
        <v>0.02</v>
      </c>
      <c r="N51" s="38">
        <f t="shared" si="8"/>
        <v>0.08</v>
      </c>
      <c r="O51" s="38">
        <f t="shared" si="8"/>
        <v>3.0000000000000001E-3</v>
      </c>
      <c r="P51" s="38">
        <f t="shared" si="8"/>
        <v>0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1584</v>
      </c>
      <c r="F52" s="40">
        <v>360</v>
      </c>
      <c r="G52" s="40">
        <v>58</v>
      </c>
      <c r="H52" s="40">
        <v>198</v>
      </c>
      <c r="I52" s="40">
        <v>142</v>
      </c>
      <c r="J52" s="40"/>
      <c r="K52" s="40">
        <v>507</v>
      </c>
      <c r="L52" s="40">
        <v>170</v>
      </c>
      <c r="M52" s="40">
        <v>377</v>
      </c>
      <c r="N52" s="40">
        <v>350</v>
      </c>
      <c r="O52" s="40">
        <v>145</v>
      </c>
      <c r="P52" s="40">
        <v>112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23.759999999999998</v>
      </c>
      <c r="F53" s="42">
        <f t="shared" si="9"/>
        <v>6.4799999999999995</v>
      </c>
      <c r="G53" s="42">
        <f t="shared" si="9"/>
        <v>7.25</v>
      </c>
      <c r="H53" s="42">
        <f t="shared" si="9"/>
        <v>5.9399999999999995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28</v>
      </c>
      <c r="O53" s="42">
        <f t="shared" si="9"/>
        <v>0</v>
      </c>
      <c r="P53" s="42">
        <f t="shared" si="9"/>
        <v>0</v>
      </c>
      <c r="Q53" s="42">
        <f t="shared" si="9"/>
        <v>7.92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4.9700000000000006</v>
      </c>
      <c r="J54" s="42">
        <f t="shared" si="10"/>
        <v>0</v>
      </c>
      <c r="K54" s="42">
        <f t="shared" si="10"/>
        <v>7.6049999999999995</v>
      </c>
      <c r="L54" s="42">
        <f t="shared" si="10"/>
        <v>5.0999999999999996</v>
      </c>
      <c r="M54" s="42">
        <f t="shared" si="10"/>
        <v>7.54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75.77</v>
      </c>
    </row>
    <row r="55" spans="1:25" x14ac:dyDescent="0.15">
      <c r="A55" s="60" t="s">
        <v>11</v>
      </c>
      <c r="B55" s="61"/>
      <c r="C55" s="44">
        <f>SUM(C53:C54)</f>
        <v>29.759999999999998</v>
      </c>
      <c r="D55" s="44">
        <f t="shared" ref="D55:X55" si="11">+D51*D52</f>
        <v>14.350000000000001</v>
      </c>
      <c r="E55" s="44">
        <f t="shared" si="11"/>
        <v>47.519999999999996</v>
      </c>
      <c r="F55" s="44">
        <f t="shared" si="11"/>
        <v>6.4799999999999995</v>
      </c>
      <c r="G55" s="44">
        <f t="shared" si="11"/>
        <v>7.25</v>
      </c>
      <c r="H55" s="44">
        <f t="shared" si="11"/>
        <v>5.9399999999999995</v>
      </c>
      <c r="I55" s="44">
        <f t="shared" si="11"/>
        <v>4.9700000000000006</v>
      </c>
      <c r="J55" s="44">
        <f t="shared" si="11"/>
        <v>0</v>
      </c>
      <c r="K55" s="44">
        <f t="shared" si="11"/>
        <v>7.6049999999999995</v>
      </c>
      <c r="L55" s="44">
        <f t="shared" si="11"/>
        <v>5.0999999999999996</v>
      </c>
      <c r="M55" s="44">
        <f t="shared" si="11"/>
        <v>7.54</v>
      </c>
      <c r="N55" s="44">
        <f t="shared" si="11"/>
        <v>28</v>
      </c>
      <c r="O55" s="44">
        <f t="shared" si="11"/>
        <v>0.435</v>
      </c>
      <c r="P55" s="44">
        <f t="shared" si="11"/>
        <v>0</v>
      </c>
      <c r="Q55" s="44">
        <f t="shared" si="11"/>
        <v>7.92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172.86999999999998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AA50" sqref="AA5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</v>
      </c>
      <c r="N1" s="63"/>
      <c r="O1" s="63"/>
      <c r="P1" s="63"/>
      <c r="Q1" s="63"/>
      <c r="R1" s="63" t="s">
        <v>2</v>
      </c>
      <c r="S1" s="63"/>
      <c r="T1" s="63"/>
      <c r="U1" s="63"/>
      <c r="V1" s="6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43132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49</v>
      </c>
      <c r="D4" s="17" t="s">
        <v>33</v>
      </c>
      <c r="E4" s="18" t="s">
        <v>34</v>
      </c>
      <c r="F4" s="18" t="s">
        <v>63</v>
      </c>
      <c r="G4" s="18" t="s">
        <v>96</v>
      </c>
      <c r="H4" s="18" t="s">
        <v>35</v>
      </c>
      <c r="I4" s="19" t="s">
        <v>139</v>
      </c>
      <c r="J4" s="18" t="s">
        <v>37</v>
      </c>
      <c r="K4" s="18" t="s">
        <v>60</v>
      </c>
      <c r="L4" s="18" t="s">
        <v>39</v>
      </c>
      <c r="M4" s="18" t="s">
        <v>56</v>
      </c>
      <c r="N4" s="19" t="s">
        <v>98</v>
      </c>
      <c r="O4" s="18" t="s">
        <v>40</v>
      </c>
      <c r="P4" s="18" t="s">
        <v>65</v>
      </c>
      <c r="Q4" s="18" t="s">
        <v>44</v>
      </c>
      <c r="R4" s="18" t="s">
        <v>134</v>
      </c>
      <c r="S4" s="18" t="s">
        <v>47</v>
      </c>
      <c r="T4" s="18" t="s">
        <v>46</v>
      </c>
      <c r="U4" s="19"/>
      <c r="V4" s="20"/>
      <c r="W4" s="17"/>
      <c r="X4" s="17"/>
      <c r="Y4" s="15"/>
    </row>
    <row r="5" spans="1:25" ht="11.25" customHeight="1" x14ac:dyDescent="0.15">
      <c r="A5" s="72" t="s">
        <v>5</v>
      </c>
      <c r="B5" s="21" t="s">
        <v>135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60</v>
      </c>
      <c r="U5" s="22"/>
      <c r="V5" s="23"/>
      <c r="W5" s="23"/>
      <c r="X5" s="23"/>
      <c r="Y5" s="15"/>
    </row>
    <row r="6" spans="1:25" x14ac:dyDescent="0.15">
      <c r="A6" s="73"/>
      <c r="B6" s="24" t="s">
        <v>136</v>
      </c>
      <c r="C6" s="25"/>
      <c r="D6" s="25">
        <v>5</v>
      </c>
      <c r="E6" s="25"/>
      <c r="F6" s="25">
        <v>25</v>
      </c>
      <c r="G6" s="25">
        <v>100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75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112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6</v>
      </c>
      <c r="B9" s="21" t="s">
        <v>53</v>
      </c>
      <c r="C9" s="22"/>
      <c r="D9" s="22"/>
      <c r="E9" s="22"/>
      <c r="F9" s="22"/>
      <c r="G9" s="22"/>
      <c r="H9" s="22"/>
      <c r="I9" s="22">
        <v>30</v>
      </c>
      <c r="J9" s="22">
        <v>15</v>
      </c>
      <c r="K9" s="22">
        <v>10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137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240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112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34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7</v>
      </c>
      <c r="B13" s="21" t="s">
        <v>138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10</v>
      </c>
      <c r="M13" s="22"/>
      <c r="N13" s="22"/>
      <c r="O13" s="22">
        <v>100</v>
      </c>
      <c r="P13" s="22">
        <v>15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112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98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18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14</v>
      </c>
      <c r="F17" s="31">
        <f t="shared" si="0"/>
        <v>25</v>
      </c>
      <c r="G17" s="31">
        <f t="shared" si="0"/>
        <v>100</v>
      </c>
      <c r="H17" s="31">
        <f t="shared" si="0"/>
        <v>15</v>
      </c>
      <c r="I17" s="31">
        <f t="shared" si="0"/>
        <v>30</v>
      </c>
      <c r="J17" s="31">
        <f t="shared" si="0"/>
        <v>15</v>
      </c>
      <c r="K17" s="31">
        <f t="shared" si="0"/>
        <v>10</v>
      </c>
      <c r="L17" s="31">
        <f t="shared" si="0"/>
        <v>10</v>
      </c>
      <c r="M17" s="31">
        <f t="shared" si="0"/>
        <v>240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70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1.4E-2</v>
      </c>
      <c r="F18" s="33">
        <f>+(A17*F17)/1000</f>
        <v>2.5000000000000001E-2</v>
      </c>
      <c r="G18" s="33">
        <f>+(A17*G17)/1000</f>
        <v>0.1</v>
      </c>
      <c r="H18" s="33">
        <f>+(A17*H17)/1000</f>
        <v>1.4999999999999999E-2</v>
      </c>
      <c r="I18" s="33">
        <f>+(A17*I17)/1000</f>
        <v>0.03</v>
      </c>
      <c r="J18" s="33">
        <f>+(A17*J17)/1000</f>
        <v>1.4999999999999999E-2</v>
      </c>
      <c r="K18" s="33">
        <f>+(A17*K17)/1000</f>
        <v>0.01</v>
      </c>
      <c r="L18" s="33">
        <f>+(A17*L17)/1000</f>
        <v>0.01</v>
      </c>
      <c r="M18" s="33">
        <f>+(A17*M17)/1000</f>
        <v>0.24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10</v>
      </c>
      <c r="M19" s="34">
        <f t="shared" si="1"/>
        <v>0</v>
      </c>
      <c r="N19" s="34">
        <f t="shared" si="1"/>
        <v>18</v>
      </c>
      <c r="O19" s="34">
        <f t="shared" si="1"/>
        <v>100</v>
      </c>
      <c r="P19" s="34">
        <f t="shared" si="1"/>
        <v>15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0.01</v>
      </c>
      <c r="M20" s="36">
        <f>+(A19*M19)/1000</f>
        <v>0</v>
      </c>
      <c r="N20" s="36">
        <f>+(A19*N19)/1000</f>
        <v>1.7999999999999999E-2</v>
      </c>
      <c r="O20" s="36">
        <f>+(A19*O19)/1000</f>
        <v>0.1</v>
      </c>
      <c r="P20" s="36">
        <f>+(A19*P19)/1000</f>
        <v>1.4999999999999999E-2</v>
      </c>
      <c r="Q20" s="36">
        <f>+(A19*Q19)/1000</f>
        <v>3.0000000000000001E-3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8</v>
      </c>
      <c r="B21" s="77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</v>
      </c>
      <c r="H21" s="38">
        <f t="shared" si="2"/>
        <v>1.4999999999999999E-2</v>
      </c>
      <c r="I21" s="38">
        <f t="shared" si="2"/>
        <v>0.03</v>
      </c>
      <c r="J21" s="38">
        <f t="shared" si="2"/>
        <v>1.4999999999999999E-2</v>
      </c>
      <c r="K21" s="38">
        <f t="shared" si="2"/>
        <v>0.01</v>
      </c>
      <c r="L21" s="38">
        <f t="shared" si="2"/>
        <v>0.02</v>
      </c>
      <c r="M21" s="38">
        <f t="shared" si="2"/>
        <v>0.24</v>
      </c>
      <c r="N21" s="38">
        <f t="shared" si="2"/>
        <v>1.7999999999999999E-2</v>
      </c>
      <c r="O21" s="38">
        <f t="shared" si="2"/>
        <v>0.1</v>
      </c>
      <c r="P21" s="38">
        <f t="shared" si="2"/>
        <v>1.4999999999999999E-2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9</v>
      </c>
      <c r="B22" s="71"/>
      <c r="C22" s="40">
        <v>248</v>
      </c>
      <c r="D22" s="40">
        <v>2744</v>
      </c>
      <c r="E22" s="40">
        <v>1584</v>
      </c>
      <c r="F22" s="40">
        <v>723</v>
      </c>
      <c r="G22" s="40">
        <v>288</v>
      </c>
      <c r="H22" s="40">
        <v>360</v>
      </c>
      <c r="I22" s="40">
        <v>1510</v>
      </c>
      <c r="J22" s="40">
        <v>300</v>
      </c>
      <c r="K22" s="40">
        <v>674</v>
      </c>
      <c r="L22" s="40">
        <v>714</v>
      </c>
      <c r="M22" s="40">
        <v>167</v>
      </c>
      <c r="N22" s="40">
        <v>1808</v>
      </c>
      <c r="O22" s="40">
        <v>264</v>
      </c>
      <c r="P22" s="40">
        <v>187</v>
      </c>
      <c r="Q22" s="40">
        <v>198</v>
      </c>
      <c r="R22" s="40">
        <v>508</v>
      </c>
      <c r="S22" s="40">
        <v>145</v>
      </c>
      <c r="T22" s="40">
        <v>350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54.88</v>
      </c>
      <c r="E23" s="42">
        <f t="shared" ref="E23:X23" si="3">SUM(E18*E22)</f>
        <v>22.176000000000002</v>
      </c>
      <c r="F23" s="42">
        <f t="shared" si="3"/>
        <v>18.074999999999999</v>
      </c>
      <c r="G23" s="42">
        <f t="shared" si="3"/>
        <v>28.8</v>
      </c>
      <c r="H23" s="42">
        <f t="shared" si="3"/>
        <v>5.3999999999999995</v>
      </c>
      <c r="I23" s="42">
        <f t="shared" si="3"/>
        <v>45.3</v>
      </c>
      <c r="J23" s="42">
        <f t="shared" si="3"/>
        <v>4.5</v>
      </c>
      <c r="K23" s="42">
        <f t="shared" si="3"/>
        <v>6.74</v>
      </c>
      <c r="L23" s="42">
        <f t="shared" si="3"/>
        <v>7.1400000000000006</v>
      </c>
      <c r="M23" s="42">
        <f t="shared" si="3"/>
        <v>40.08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35.56</v>
      </c>
      <c r="S23" s="42">
        <f t="shared" si="3"/>
        <v>0.72499999999999998</v>
      </c>
      <c r="T23" s="42">
        <f t="shared" si="3"/>
        <v>21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310.21600000000001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13.72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7.1400000000000006</v>
      </c>
      <c r="M24" s="42">
        <f t="shared" si="4"/>
        <v>0</v>
      </c>
      <c r="N24" s="42">
        <f t="shared" si="4"/>
        <v>32.543999999999997</v>
      </c>
      <c r="O24" s="42">
        <f t="shared" si="4"/>
        <v>26.400000000000002</v>
      </c>
      <c r="P24" s="42">
        <f t="shared" si="4"/>
        <v>2.8049999999999997</v>
      </c>
      <c r="Q24" s="42">
        <f t="shared" si="4"/>
        <v>0.59399999999999997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93.12299999999999</v>
      </c>
    </row>
    <row r="25" spans="1:25" x14ac:dyDescent="0.15">
      <c r="A25" s="60" t="s">
        <v>11</v>
      </c>
      <c r="B25" s="61"/>
      <c r="C25" s="44">
        <f>SUM(C23:C24)</f>
        <v>29.759999999999998</v>
      </c>
      <c r="D25" s="44">
        <f t="shared" ref="D25:X25" si="5">+D21*D22</f>
        <v>68.600000000000009</v>
      </c>
      <c r="E25" s="44">
        <f t="shared" si="5"/>
        <v>22.176000000000002</v>
      </c>
      <c r="F25" s="44">
        <f t="shared" si="5"/>
        <v>18.074999999999999</v>
      </c>
      <c r="G25" s="44">
        <f t="shared" si="5"/>
        <v>28.8</v>
      </c>
      <c r="H25" s="44">
        <f t="shared" si="5"/>
        <v>5.3999999999999995</v>
      </c>
      <c r="I25" s="44">
        <f t="shared" si="5"/>
        <v>45.3</v>
      </c>
      <c r="J25" s="44">
        <f t="shared" si="5"/>
        <v>4.5</v>
      </c>
      <c r="K25" s="44">
        <f t="shared" si="5"/>
        <v>6.74</v>
      </c>
      <c r="L25" s="44">
        <f t="shared" si="5"/>
        <v>14.280000000000001</v>
      </c>
      <c r="M25" s="44">
        <f t="shared" si="5"/>
        <v>40.08</v>
      </c>
      <c r="N25" s="44">
        <f t="shared" si="5"/>
        <v>32.543999999999997</v>
      </c>
      <c r="O25" s="44">
        <f t="shared" si="5"/>
        <v>26.400000000000002</v>
      </c>
      <c r="P25" s="44">
        <f t="shared" si="5"/>
        <v>2.8049999999999997</v>
      </c>
      <c r="Q25" s="44">
        <f t="shared" si="5"/>
        <v>0.59399999999999997</v>
      </c>
      <c r="R25" s="44">
        <f t="shared" si="5"/>
        <v>35.56</v>
      </c>
      <c r="S25" s="44">
        <f t="shared" si="5"/>
        <v>0.72499999999999998</v>
      </c>
      <c r="T25" s="44">
        <f t="shared" si="5"/>
        <v>21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403.33900000000006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12</v>
      </c>
      <c r="B28" s="78"/>
      <c r="C28" s="50"/>
      <c r="H28" s="78" t="s">
        <v>13</v>
      </c>
      <c r="I28" s="78"/>
      <c r="J28" s="78"/>
      <c r="K28" s="78"/>
      <c r="P28" s="78" t="s">
        <v>14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</v>
      </c>
      <c r="N31" s="63"/>
      <c r="O31" s="63"/>
      <c r="P31" s="63"/>
      <c r="Q31" s="63"/>
      <c r="R31" s="63" t="s">
        <v>15</v>
      </c>
      <c r="S31" s="63"/>
      <c r="T31" s="63"/>
      <c r="U31" s="63"/>
      <c r="V31" s="6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43132</v>
      </c>
      <c r="Q32" s="64"/>
      <c r="R32" s="64"/>
      <c r="S32" s="64"/>
      <c r="T32" s="59"/>
      <c r="U32" s="13"/>
      <c r="V32" s="13"/>
    </row>
    <row r="33" spans="1:25" x14ac:dyDescent="0.15">
      <c r="A33" s="65"/>
      <c r="B33" s="66"/>
      <c r="C33" s="69" t="s">
        <v>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49</v>
      </c>
      <c r="D34" s="18" t="s">
        <v>32</v>
      </c>
      <c r="E34" s="18" t="s">
        <v>56</v>
      </c>
      <c r="F34" s="18" t="s">
        <v>59</v>
      </c>
      <c r="G34" s="18" t="s">
        <v>37</v>
      </c>
      <c r="H34" s="18" t="s">
        <v>60</v>
      </c>
      <c r="I34" s="18" t="s">
        <v>57</v>
      </c>
      <c r="J34" s="18" t="s">
        <v>41</v>
      </c>
      <c r="K34" s="18" t="s">
        <v>47</v>
      </c>
      <c r="L34" s="18" t="s">
        <v>79</v>
      </c>
      <c r="M34" s="18" t="s">
        <v>140</v>
      </c>
      <c r="N34" s="18" t="s">
        <v>34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5</v>
      </c>
      <c r="B35" s="21" t="s">
        <v>66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80</v>
      </c>
      <c r="C36" s="25"/>
      <c r="D36" s="25">
        <v>2</v>
      </c>
      <c r="E36" s="25">
        <v>100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112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v>15</v>
      </c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6</v>
      </c>
      <c r="B39" s="21" t="s">
        <v>76</v>
      </c>
      <c r="C39" s="22"/>
      <c r="D39" s="22">
        <v>3</v>
      </c>
      <c r="E39" s="22"/>
      <c r="F39" s="22">
        <v>25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123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60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100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15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0.1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1.4999999999999999E-2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25</v>
      </c>
      <c r="G49" s="34">
        <f t="shared" si="7"/>
        <v>25</v>
      </c>
      <c r="H49" s="34">
        <f t="shared" si="7"/>
        <v>15</v>
      </c>
      <c r="I49" s="34">
        <f t="shared" si="7"/>
        <v>25</v>
      </c>
      <c r="J49" s="34">
        <f t="shared" si="7"/>
        <v>60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2.5000000000000001E-2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2.5000000000000001E-2</v>
      </c>
      <c r="J50" s="36">
        <f>+(A49*J49)/1000</f>
        <v>0.06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8</v>
      </c>
      <c r="B51" s="77"/>
      <c r="C51" s="38">
        <f>+C50+C48</f>
        <v>0.13</v>
      </c>
      <c r="D51" s="38">
        <f t="shared" ref="D51:X51" si="8">+D50+D48</f>
        <v>1.9999999999999997E-2</v>
      </c>
      <c r="E51" s="38">
        <f t="shared" si="8"/>
        <v>0.1</v>
      </c>
      <c r="F51" s="38">
        <f t="shared" si="8"/>
        <v>2.5000000000000001E-2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0.06</v>
      </c>
      <c r="K51" s="38">
        <f t="shared" si="8"/>
        <v>3.0000000000000001E-3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1.4999999999999999E-2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9</v>
      </c>
      <c r="B52" s="71"/>
      <c r="C52" s="40">
        <v>248</v>
      </c>
      <c r="D52" s="40">
        <v>574</v>
      </c>
      <c r="E52" s="40">
        <v>167</v>
      </c>
      <c r="F52" s="40">
        <v>112</v>
      </c>
      <c r="G52" s="40">
        <v>300</v>
      </c>
      <c r="H52" s="40">
        <v>674</v>
      </c>
      <c r="I52" s="40">
        <v>2874</v>
      </c>
      <c r="J52" s="40">
        <v>170</v>
      </c>
      <c r="K52" s="40">
        <v>145</v>
      </c>
      <c r="L52" s="40">
        <v>534</v>
      </c>
      <c r="M52" s="40">
        <v>834</v>
      </c>
      <c r="N52" s="40">
        <v>1584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16.7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23.759999999999998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96.347999999999985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0</v>
      </c>
      <c r="F54" s="42">
        <f t="shared" si="10"/>
        <v>2.8000000000000003</v>
      </c>
      <c r="G54" s="42">
        <f t="shared" si="10"/>
        <v>7.5</v>
      </c>
      <c r="H54" s="42">
        <f t="shared" si="10"/>
        <v>10.11</v>
      </c>
      <c r="I54" s="42">
        <f t="shared" si="10"/>
        <v>71.850000000000009</v>
      </c>
      <c r="J54" s="42">
        <f t="shared" si="10"/>
        <v>10.199999999999999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128.107</v>
      </c>
    </row>
    <row r="55" spans="1:25" x14ac:dyDescent="0.15">
      <c r="A55" s="60" t="s">
        <v>11</v>
      </c>
      <c r="B55" s="61"/>
      <c r="C55" s="44">
        <f>SUM(C53:C54)</f>
        <v>32.24</v>
      </c>
      <c r="D55" s="44">
        <f t="shared" ref="D55:X55" si="11">+D51*D52</f>
        <v>11.479999999999999</v>
      </c>
      <c r="E55" s="44">
        <f t="shared" si="11"/>
        <v>16.7</v>
      </c>
      <c r="F55" s="44">
        <f t="shared" si="11"/>
        <v>2.8000000000000003</v>
      </c>
      <c r="G55" s="44">
        <f t="shared" si="11"/>
        <v>7.5</v>
      </c>
      <c r="H55" s="44">
        <f t="shared" si="11"/>
        <v>10.11</v>
      </c>
      <c r="I55" s="44">
        <f t="shared" si="11"/>
        <v>71.850000000000009</v>
      </c>
      <c r="J55" s="44">
        <f t="shared" si="11"/>
        <v>10.199999999999999</v>
      </c>
      <c r="K55" s="44">
        <f t="shared" si="11"/>
        <v>0.435</v>
      </c>
      <c r="L55" s="44">
        <f t="shared" si="11"/>
        <v>37.380000000000003</v>
      </c>
      <c r="M55" s="44">
        <f t="shared" si="11"/>
        <v>0</v>
      </c>
      <c r="N55" s="44">
        <f t="shared" si="11"/>
        <v>23.759999999999998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224.45499999999998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12</v>
      </c>
      <c r="B58" s="78"/>
      <c r="C58" s="50"/>
      <c r="H58" s="78" t="s">
        <v>13</v>
      </c>
      <c r="I58" s="78"/>
      <c r="J58" s="78"/>
      <c r="K58" s="78"/>
      <c r="P58" s="78" t="s">
        <v>14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2018-01-15T10:29:45Z</dcterms:modified>
</cp:coreProperties>
</file>