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activeTab="1"/>
  </bookViews>
  <sheets>
    <sheet name="1" sheetId="32" r:id="rId1"/>
    <sheet name="2" sheetId="33" r:id="rId2"/>
    <sheet name="3" sheetId="34" r:id="rId3"/>
    <sheet name="4" sheetId="35" r:id="rId4"/>
    <sheet name="5" sheetId="36" r:id="rId5"/>
    <sheet name="6" sheetId="37" r:id="rId6"/>
    <sheet name="7" sheetId="38" r:id="rId7"/>
    <sheet name="8" sheetId="40" r:id="rId8"/>
    <sheet name="9" sheetId="41" r:id="rId9"/>
    <sheet name="10" sheetId="42" r:id="rId10"/>
  </sheets>
  <calcPr calcId="152511"/>
</workbook>
</file>

<file path=xl/calcChain.xml><?xml version="1.0" encoding="utf-8"?>
<calcChain xmlns="http://schemas.openxmlformats.org/spreadsheetml/2006/main">
  <c r="D49" i="35" l="1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C49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C47" i="35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C49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C47" i="36"/>
  <c r="G36" i="42" l="1"/>
  <c r="O14" i="34"/>
  <c r="X49" i="42" l="1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X50" i="42" s="1"/>
  <c r="X54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U48" i="41" s="1"/>
  <c r="U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A49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A47" i="40"/>
  <c r="A53" i="40" s="1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A19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A17" i="40"/>
  <c r="H18" i="40" s="1"/>
  <c r="C18" i="42" l="1"/>
  <c r="C23" i="42" s="1"/>
  <c r="V18" i="41"/>
  <c r="V23" i="41" s="1"/>
  <c r="H18" i="41"/>
  <c r="G48" i="42"/>
  <c r="G51" i="42" s="1"/>
  <c r="G55" i="42" s="1"/>
  <c r="E18" i="41"/>
  <c r="E23" i="41" s="1"/>
  <c r="G53" i="42"/>
  <c r="H20" i="40"/>
  <c r="K20" i="40"/>
  <c r="K24" i="40" s="1"/>
  <c r="O20" i="40"/>
  <c r="O24" i="40" s="1"/>
  <c r="C20" i="40"/>
  <c r="C24" i="40" s="1"/>
  <c r="S20" i="40"/>
  <c r="S24" i="40" s="1"/>
  <c r="X20" i="40"/>
  <c r="I48" i="40"/>
  <c r="I53" i="40" s="1"/>
  <c r="M48" i="40"/>
  <c r="M53" i="40" s="1"/>
  <c r="Q48" i="40"/>
  <c r="Q53" i="40" s="1"/>
  <c r="U48" i="40"/>
  <c r="U53" i="40" s="1"/>
  <c r="I18" i="41"/>
  <c r="I23" i="41" s="1"/>
  <c r="M18" i="41"/>
  <c r="M23" i="41" s="1"/>
  <c r="U18" i="41"/>
  <c r="U23" i="41" s="1"/>
  <c r="J18" i="41"/>
  <c r="J23" i="41" s="1"/>
  <c r="F48" i="41"/>
  <c r="F53" i="41" s="1"/>
  <c r="J48" i="41"/>
  <c r="J53" i="41" s="1"/>
  <c r="N48" i="41"/>
  <c r="N53" i="41" s="1"/>
  <c r="R48" i="41"/>
  <c r="R53" i="41" s="1"/>
  <c r="V48" i="41"/>
  <c r="V53" i="41" s="1"/>
  <c r="J50" i="41"/>
  <c r="J51" i="41" s="1"/>
  <c r="J55" i="41" s="1"/>
  <c r="M50" i="41"/>
  <c r="Q50" i="41"/>
  <c r="Q54" i="41" s="1"/>
  <c r="U50" i="41"/>
  <c r="F18" i="42"/>
  <c r="F23" i="42" s="1"/>
  <c r="J18" i="42"/>
  <c r="J23" i="42" s="1"/>
  <c r="N18" i="42"/>
  <c r="N23" i="42" s="1"/>
  <c r="R18" i="42"/>
  <c r="R23" i="42" s="1"/>
  <c r="Q20" i="42"/>
  <c r="Q21" i="42" s="1"/>
  <c r="Q25" i="42" s="1"/>
  <c r="H20" i="42"/>
  <c r="C48" i="42"/>
  <c r="C53" i="42" s="1"/>
  <c r="J48" i="42"/>
  <c r="J53" i="42" s="1"/>
  <c r="N48" i="42"/>
  <c r="N53" i="42" s="1"/>
  <c r="R48" i="42"/>
  <c r="R53" i="42" s="1"/>
  <c r="V48" i="42"/>
  <c r="V53" i="42" s="1"/>
  <c r="J50" i="42"/>
  <c r="J51" i="42" s="1"/>
  <c r="J55" i="42" s="1"/>
  <c r="N50" i="42"/>
  <c r="N54" i="42" s="1"/>
  <c r="M50" i="42"/>
  <c r="R50" i="42"/>
  <c r="R51" i="42" s="1"/>
  <c r="R55" i="42" s="1"/>
  <c r="V50" i="42"/>
  <c r="P20" i="40"/>
  <c r="P24" i="40" s="1"/>
  <c r="G20" i="40"/>
  <c r="G24" i="40" s="1"/>
  <c r="W20" i="40"/>
  <c r="W24" i="40" s="1"/>
  <c r="A24" i="40"/>
  <c r="E48" i="40"/>
  <c r="E53" i="40" s="1"/>
  <c r="F48" i="40"/>
  <c r="F53" i="40" s="1"/>
  <c r="J48" i="40"/>
  <c r="J53" i="40" s="1"/>
  <c r="N48" i="40"/>
  <c r="N53" i="40" s="1"/>
  <c r="R48" i="40"/>
  <c r="R53" i="40" s="1"/>
  <c r="V48" i="40"/>
  <c r="V53" i="40" s="1"/>
  <c r="A23" i="41"/>
  <c r="F18" i="41"/>
  <c r="F23" i="41" s="1"/>
  <c r="N18" i="41"/>
  <c r="N23" i="41" s="1"/>
  <c r="R18" i="41"/>
  <c r="R23" i="41" s="1"/>
  <c r="Q18" i="41"/>
  <c r="Q23" i="41" s="1"/>
  <c r="G48" i="41"/>
  <c r="G53" i="41" s="1"/>
  <c r="C48" i="41"/>
  <c r="C53" i="41" s="1"/>
  <c r="K48" i="41"/>
  <c r="K53" i="41" s="1"/>
  <c r="O48" i="41"/>
  <c r="O53" i="41" s="1"/>
  <c r="S48" i="41"/>
  <c r="S53" i="41" s="1"/>
  <c r="W48" i="41"/>
  <c r="W53" i="41" s="1"/>
  <c r="E50" i="41"/>
  <c r="I50" i="41"/>
  <c r="F50" i="41"/>
  <c r="F51" i="41" s="1"/>
  <c r="F55" i="41" s="1"/>
  <c r="N50" i="41"/>
  <c r="N51" i="41" s="1"/>
  <c r="N55" i="41" s="1"/>
  <c r="R50" i="41"/>
  <c r="V50" i="41"/>
  <c r="V51" i="41" s="1"/>
  <c r="V55" i="41" s="1"/>
  <c r="E18" i="42"/>
  <c r="E23" i="42" s="1"/>
  <c r="G18" i="42"/>
  <c r="G23" i="42" s="1"/>
  <c r="I18" i="42"/>
  <c r="I23" i="42" s="1"/>
  <c r="K18" i="42"/>
  <c r="K23" i="42" s="1"/>
  <c r="M18" i="42"/>
  <c r="M23" i="42" s="1"/>
  <c r="O18" i="42"/>
  <c r="O23" i="42" s="1"/>
  <c r="S18" i="42"/>
  <c r="S23" i="42" s="1"/>
  <c r="U18" i="42"/>
  <c r="U23" i="42" s="1"/>
  <c r="W18" i="42"/>
  <c r="W23" i="42" s="1"/>
  <c r="Q18" i="42"/>
  <c r="Q23" i="42" s="1"/>
  <c r="V18" i="42"/>
  <c r="V23" i="42" s="1"/>
  <c r="F48" i="42"/>
  <c r="F53" i="42" s="1"/>
  <c r="K48" i="42"/>
  <c r="K53" i="42" s="1"/>
  <c r="O48" i="42"/>
  <c r="O53" i="42" s="1"/>
  <c r="S48" i="42"/>
  <c r="S53" i="42" s="1"/>
  <c r="W48" i="42"/>
  <c r="W53" i="42" s="1"/>
  <c r="C50" i="42"/>
  <c r="C54" i="42" s="1"/>
  <c r="E50" i="42"/>
  <c r="G50" i="42"/>
  <c r="G54" i="42" s="1"/>
  <c r="I50" i="42"/>
  <c r="I54" i="42" s="1"/>
  <c r="K50" i="42"/>
  <c r="K54" i="42" s="1"/>
  <c r="O50" i="42"/>
  <c r="O54" i="42" s="1"/>
  <c r="S50" i="42"/>
  <c r="S54" i="42" s="1"/>
  <c r="W50" i="42"/>
  <c r="W54" i="42" s="1"/>
  <c r="F50" i="42"/>
  <c r="Q50" i="42"/>
  <c r="U50" i="42"/>
  <c r="A54" i="42"/>
  <c r="Q24" i="42"/>
  <c r="M20" i="42"/>
  <c r="C51" i="42"/>
  <c r="K51" i="42"/>
  <c r="K55" i="42" s="1"/>
  <c r="S51" i="42"/>
  <c r="S55" i="42" s="1"/>
  <c r="Q54" i="42"/>
  <c r="P20" i="42"/>
  <c r="X20" i="42"/>
  <c r="U48" i="42"/>
  <c r="U53" i="42" s="1"/>
  <c r="J54" i="42"/>
  <c r="R54" i="42"/>
  <c r="I20" i="42"/>
  <c r="U51" i="42"/>
  <c r="U55" i="42" s="1"/>
  <c r="O51" i="42"/>
  <c r="O55" i="42" s="1"/>
  <c r="E54" i="42"/>
  <c r="M54" i="42"/>
  <c r="U54" i="42"/>
  <c r="A24" i="42"/>
  <c r="W20" i="42"/>
  <c r="S20" i="42"/>
  <c r="O20" i="42"/>
  <c r="K20" i="42"/>
  <c r="G20" i="42"/>
  <c r="C20" i="42"/>
  <c r="V20" i="42"/>
  <c r="N20" i="42"/>
  <c r="F20" i="42"/>
  <c r="R20" i="42"/>
  <c r="J20" i="42"/>
  <c r="E20" i="42"/>
  <c r="U20" i="42"/>
  <c r="D20" i="42"/>
  <c r="L20" i="42"/>
  <c r="T20" i="42"/>
  <c r="F51" i="42"/>
  <c r="F55" i="42" s="1"/>
  <c r="F54" i="42"/>
  <c r="N51" i="42"/>
  <c r="N55" i="42" s="1"/>
  <c r="V51" i="42"/>
  <c r="V55" i="42" s="1"/>
  <c r="V54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A53" i="42"/>
  <c r="D18" i="42"/>
  <c r="D23" i="42" s="1"/>
  <c r="H18" i="42"/>
  <c r="H23" i="42" s="1"/>
  <c r="L18" i="42"/>
  <c r="L23" i="42" s="1"/>
  <c r="P18" i="42"/>
  <c r="P23" i="42" s="1"/>
  <c r="T18" i="42"/>
  <c r="T23" i="42" s="1"/>
  <c r="X18" i="42"/>
  <c r="X23" i="42" s="1"/>
  <c r="E48" i="42"/>
  <c r="E53" i="42" s="1"/>
  <c r="I48" i="42"/>
  <c r="I53" i="42" s="1"/>
  <c r="M48" i="42"/>
  <c r="M53" i="42" s="1"/>
  <c r="Q48" i="42"/>
  <c r="Q53" i="42" s="1"/>
  <c r="D50" i="42"/>
  <c r="H50" i="42"/>
  <c r="L50" i="42"/>
  <c r="P50" i="42"/>
  <c r="T50" i="42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H20" i="41"/>
  <c r="P20" i="41"/>
  <c r="X20" i="41"/>
  <c r="I54" i="41"/>
  <c r="I20" i="41"/>
  <c r="Q20" i="41"/>
  <c r="R51" i="41"/>
  <c r="R55" i="41" s="1"/>
  <c r="X54" i="41"/>
  <c r="D20" i="41"/>
  <c r="L20" i="41"/>
  <c r="T20" i="41"/>
  <c r="E54" i="41"/>
  <c r="M54" i="41"/>
  <c r="U54" i="41"/>
  <c r="U51" i="41"/>
  <c r="U55" i="41" s="1"/>
  <c r="C18" i="41"/>
  <c r="C23" i="41" s="1"/>
  <c r="G18" i="41"/>
  <c r="G23" i="41" s="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3" i="41"/>
  <c r="A54" i="41"/>
  <c r="F54" i="41"/>
  <c r="J54" i="41"/>
  <c r="R54" i="41"/>
  <c r="D18" i="41"/>
  <c r="D23" i="41" s="1"/>
  <c r="H23" i="41"/>
  <c r="L18" i="41"/>
  <c r="L23" i="41" s="1"/>
  <c r="P18" i="41"/>
  <c r="P23" i="41" s="1"/>
  <c r="T18" i="41"/>
  <c r="T23" i="41" s="1"/>
  <c r="X18" i="41"/>
  <c r="X23" i="41" s="1"/>
  <c r="E48" i="41"/>
  <c r="E53" i="41" s="1"/>
  <c r="I48" i="41"/>
  <c r="I53" i="41" s="1"/>
  <c r="M48" i="41"/>
  <c r="M53" i="41" s="1"/>
  <c r="Q48" i="41"/>
  <c r="Q53" i="41" s="1"/>
  <c r="D50" i="41"/>
  <c r="H50" i="41"/>
  <c r="L50" i="41"/>
  <c r="P50" i="41"/>
  <c r="T50" i="41"/>
  <c r="W18" i="40"/>
  <c r="W23" i="40" s="1"/>
  <c r="S18" i="40"/>
  <c r="S23" i="40" s="1"/>
  <c r="O18" i="40"/>
  <c r="O23" i="40" s="1"/>
  <c r="K18" i="40"/>
  <c r="K23" i="40" s="1"/>
  <c r="G18" i="40"/>
  <c r="G23" i="40" s="1"/>
  <c r="C18" i="40"/>
  <c r="C23" i="40" s="1"/>
  <c r="V18" i="40"/>
  <c r="V23" i="40" s="1"/>
  <c r="R18" i="40"/>
  <c r="R23" i="40" s="1"/>
  <c r="N18" i="40"/>
  <c r="N23" i="40" s="1"/>
  <c r="J18" i="40"/>
  <c r="J23" i="40" s="1"/>
  <c r="F18" i="40"/>
  <c r="F23" i="40" s="1"/>
  <c r="M18" i="40"/>
  <c r="M23" i="40" s="1"/>
  <c r="X24" i="40"/>
  <c r="A54" i="40"/>
  <c r="W50" i="40"/>
  <c r="S50" i="40"/>
  <c r="O50" i="40"/>
  <c r="K50" i="40"/>
  <c r="G50" i="40"/>
  <c r="C50" i="40"/>
  <c r="U50" i="40"/>
  <c r="M50" i="40"/>
  <c r="E50" i="40"/>
  <c r="V50" i="40"/>
  <c r="R50" i="40"/>
  <c r="N50" i="40"/>
  <c r="J50" i="40"/>
  <c r="F50" i="40"/>
  <c r="Q50" i="40"/>
  <c r="I50" i="40"/>
  <c r="H50" i="40"/>
  <c r="X50" i="40"/>
  <c r="H23" i="40"/>
  <c r="P18" i="40"/>
  <c r="P23" i="40" s="1"/>
  <c r="X18" i="40"/>
  <c r="X23" i="40" s="1"/>
  <c r="S21" i="40"/>
  <c r="S25" i="40" s="1"/>
  <c r="L50" i="40"/>
  <c r="I18" i="40"/>
  <c r="I23" i="40" s="1"/>
  <c r="Q18" i="40"/>
  <c r="Q23" i="40" s="1"/>
  <c r="V20" i="40"/>
  <c r="R20" i="40"/>
  <c r="N20" i="40"/>
  <c r="J20" i="40"/>
  <c r="F20" i="40"/>
  <c r="U20" i="40"/>
  <c r="Q20" i="40"/>
  <c r="M20" i="40"/>
  <c r="I20" i="40"/>
  <c r="E20" i="40"/>
  <c r="D20" i="40"/>
  <c r="L20" i="40"/>
  <c r="T20" i="40"/>
  <c r="P50" i="40"/>
  <c r="E18" i="40"/>
  <c r="E23" i="40" s="1"/>
  <c r="U18" i="40"/>
  <c r="U23" i="40" s="1"/>
  <c r="H24" i="40"/>
  <c r="D18" i="40"/>
  <c r="D23" i="40" s="1"/>
  <c r="L18" i="40"/>
  <c r="L23" i="40" s="1"/>
  <c r="T18" i="40"/>
  <c r="T23" i="40" s="1"/>
  <c r="O21" i="40"/>
  <c r="O25" i="40" s="1"/>
  <c r="A23" i="40"/>
  <c r="D50" i="40"/>
  <c r="T50" i="40"/>
  <c r="C48" i="40"/>
  <c r="C53" i="40" s="1"/>
  <c r="G48" i="40"/>
  <c r="G53" i="40" s="1"/>
  <c r="K48" i="40"/>
  <c r="K53" i="40" s="1"/>
  <c r="O48" i="40"/>
  <c r="O53" i="40" s="1"/>
  <c r="S48" i="40"/>
  <c r="S53" i="40" s="1"/>
  <c r="W48" i="40"/>
  <c r="W53" i="40" s="1"/>
  <c r="D48" i="40"/>
  <c r="D53" i="40" s="1"/>
  <c r="H48" i="40"/>
  <c r="H53" i="40" s="1"/>
  <c r="L48" i="40"/>
  <c r="L53" i="40" s="1"/>
  <c r="P48" i="40"/>
  <c r="P53" i="40" s="1"/>
  <c r="T48" i="40"/>
  <c r="T53" i="40" s="1"/>
  <c r="X48" i="40"/>
  <c r="X53" i="40" s="1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X17" i="33"/>
  <c r="W21" i="40" l="1"/>
  <c r="W25" i="40" s="1"/>
  <c r="C21" i="40"/>
  <c r="V54" i="41"/>
  <c r="N54" i="41"/>
  <c r="W51" i="42"/>
  <c r="W55" i="42" s="1"/>
  <c r="X51" i="41"/>
  <c r="X55" i="41" s="1"/>
  <c r="X51" i="42"/>
  <c r="X55" i="42" s="1"/>
  <c r="Q51" i="42"/>
  <c r="Q55" i="42" s="1"/>
  <c r="P21" i="40"/>
  <c r="P25" i="40" s="1"/>
  <c r="Q51" i="41"/>
  <c r="Q55" i="41" s="1"/>
  <c r="C55" i="42"/>
  <c r="E51" i="42"/>
  <c r="E55" i="42" s="1"/>
  <c r="Y53" i="42"/>
  <c r="Y23" i="42"/>
  <c r="Y53" i="41"/>
  <c r="K21" i="40"/>
  <c r="K25" i="40" s="1"/>
  <c r="N24" i="42"/>
  <c r="N21" i="42"/>
  <c r="N25" i="42" s="1"/>
  <c r="L54" i="42"/>
  <c r="L51" i="42"/>
  <c r="L55" i="42" s="1"/>
  <c r="T21" i="42"/>
  <c r="T25" i="42" s="1"/>
  <c r="T24" i="42"/>
  <c r="E21" i="42"/>
  <c r="E25" i="42" s="1"/>
  <c r="E24" i="42"/>
  <c r="K21" i="42"/>
  <c r="K25" i="42" s="1"/>
  <c r="K24" i="42"/>
  <c r="M51" i="42"/>
  <c r="M55" i="42" s="1"/>
  <c r="X21" i="42"/>
  <c r="X25" i="42" s="1"/>
  <c r="X24" i="42"/>
  <c r="H54" i="42"/>
  <c r="H51" i="42"/>
  <c r="H55" i="42" s="1"/>
  <c r="L21" i="42"/>
  <c r="L25" i="42" s="1"/>
  <c r="L24" i="42"/>
  <c r="J24" i="42"/>
  <c r="J21" i="42"/>
  <c r="J25" i="42" s="1"/>
  <c r="V24" i="42"/>
  <c r="V21" i="42"/>
  <c r="V25" i="42" s="1"/>
  <c r="O24" i="42"/>
  <c r="O21" i="42"/>
  <c r="O25" i="42" s="1"/>
  <c r="P21" i="42"/>
  <c r="P25" i="42" s="1"/>
  <c r="P24" i="42"/>
  <c r="I51" i="42"/>
  <c r="I55" i="42" s="1"/>
  <c r="T54" i="42"/>
  <c r="T51" i="42"/>
  <c r="T55" i="42" s="1"/>
  <c r="D54" i="42"/>
  <c r="D51" i="42"/>
  <c r="D55" i="42" s="1"/>
  <c r="D21" i="42"/>
  <c r="D25" i="42" s="1"/>
  <c r="D24" i="42"/>
  <c r="R24" i="42"/>
  <c r="R21" i="42"/>
  <c r="R25" i="42" s="1"/>
  <c r="C21" i="42"/>
  <c r="C24" i="42"/>
  <c r="S21" i="42"/>
  <c r="S25" i="42" s="1"/>
  <c r="S24" i="42"/>
  <c r="I21" i="42"/>
  <c r="I25" i="42" s="1"/>
  <c r="I24" i="42"/>
  <c r="H21" i="42"/>
  <c r="H25" i="42" s="1"/>
  <c r="H24" i="42"/>
  <c r="M21" i="42"/>
  <c r="M25" i="42" s="1"/>
  <c r="M24" i="42"/>
  <c r="P54" i="42"/>
  <c r="P51" i="42"/>
  <c r="P55" i="42" s="1"/>
  <c r="U21" i="42"/>
  <c r="U25" i="42" s="1"/>
  <c r="U24" i="42"/>
  <c r="F24" i="42"/>
  <c r="F21" i="42"/>
  <c r="F25" i="42" s="1"/>
  <c r="G24" i="42"/>
  <c r="G21" i="42"/>
  <c r="G25" i="42" s="1"/>
  <c r="W24" i="42"/>
  <c r="W21" i="42"/>
  <c r="W25" i="42" s="1"/>
  <c r="L51" i="41"/>
  <c r="L55" i="41" s="1"/>
  <c r="L54" i="41"/>
  <c r="G54" i="41"/>
  <c r="G51" i="41"/>
  <c r="G55" i="41" s="1"/>
  <c r="Q21" i="41"/>
  <c r="Q25" i="41" s="1"/>
  <c r="Q24" i="41"/>
  <c r="X24" i="41"/>
  <c r="X21" i="41"/>
  <c r="X25" i="41" s="1"/>
  <c r="U21" i="41"/>
  <c r="U25" i="41" s="1"/>
  <c r="U24" i="41"/>
  <c r="J24" i="41"/>
  <c r="J21" i="41"/>
  <c r="J25" i="41" s="1"/>
  <c r="C21" i="41"/>
  <c r="C24" i="41"/>
  <c r="W54" i="41"/>
  <c r="W51" i="41"/>
  <c r="W55" i="41" s="1"/>
  <c r="M51" i="41"/>
  <c r="M55" i="41" s="1"/>
  <c r="T21" i="41"/>
  <c r="T25" i="41" s="1"/>
  <c r="T24" i="41"/>
  <c r="H21" i="41"/>
  <c r="H25" i="41" s="1"/>
  <c r="H24" i="41"/>
  <c r="E21" i="41"/>
  <c r="E25" i="41" s="1"/>
  <c r="E24" i="41"/>
  <c r="R24" i="41"/>
  <c r="R21" i="41"/>
  <c r="R25" i="41" s="1"/>
  <c r="K21" i="41"/>
  <c r="K25" i="41" s="1"/>
  <c r="K24" i="41"/>
  <c r="H51" i="41"/>
  <c r="H55" i="41" s="1"/>
  <c r="H54" i="41"/>
  <c r="S54" i="41"/>
  <c r="S51" i="41"/>
  <c r="S55" i="41" s="1"/>
  <c r="C54" i="41"/>
  <c r="C51" i="41"/>
  <c r="C25" i="41"/>
  <c r="Y23" i="41"/>
  <c r="L21" i="41"/>
  <c r="L25" i="41" s="1"/>
  <c r="L24" i="41"/>
  <c r="F24" i="41"/>
  <c r="F21" i="41"/>
  <c r="F25" i="41" s="1"/>
  <c r="V24" i="41"/>
  <c r="V21" i="41"/>
  <c r="V25" i="41" s="1"/>
  <c r="O24" i="41"/>
  <c r="O21" i="41"/>
  <c r="O25" i="41" s="1"/>
  <c r="T51" i="41"/>
  <c r="T55" i="41" s="1"/>
  <c r="T54" i="41"/>
  <c r="D51" i="41"/>
  <c r="D55" i="41" s="1"/>
  <c r="D54" i="41"/>
  <c r="O54" i="41"/>
  <c r="O51" i="41"/>
  <c r="O55" i="41" s="1"/>
  <c r="E51" i="41"/>
  <c r="E55" i="41" s="1"/>
  <c r="D21" i="41"/>
  <c r="D25" i="41" s="1"/>
  <c r="D24" i="41"/>
  <c r="S21" i="41"/>
  <c r="S25" i="41" s="1"/>
  <c r="S24" i="41"/>
  <c r="P51" i="41"/>
  <c r="P55" i="41" s="1"/>
  <c r="P54" i="41"/>
  <c r="K54" i="41"/>
  <c r="K51" i="41"/>
  <c r="K55" i="41" s="1"/>
  <c r="I21" i="41"/>
  <c r="I25" i="41" s="1"/>
  <c r="I24" i="41"/>
  <c r="I51" i="41"/>
  <c r="I55" i="41" s="1"/>
  <c r="P21" i="41"/>
  <c r="P25" i="41" s="1"/>
  <c r="P24" i="41"/>
  <c r="M21" i="41"/>
  <c r="M25" i="41" s="1"/>
  <c r="M24" i="41"/>
  <c r="N24" i="41"/>
  <c r="N21" i="41"/>
  <c r="N25" i="41" s="1"/>
  <c r="G24" i="41"/>
  <c r="G21" i="41"/>
  <c r="G25" i="41" s="1"/>
  <c r="W24" i="41"/>
  <c r="W21" i="41"/>
  <c r="W25" i="41" s="1"/>
  <c r="Y53" i="40"/>
  <c r="T54" i="40"/>
  <c r="T51" i="40"/>
  <c r="T55" i="40" s="1"/>
  <c r="D21" i="40"/>
  <c r="D25" i="40" s="1"/>
  <c r="D24" i="40"/>
  <c r="Q24" i="40"/>
  <c r="Q21" i="40"/>
  <c r="Q25" i="40" s="1"/>
  <c r="N21" i="40"/>
  <c r="N25" i="40" s="1"/>
  <c r="N24" i="40"/>
  <c r="X51" i="40"/>
  <c r="X55" i="40" s="1"/>
  <c r="X54" i="40"/>
  <c r="F54" i="40"/>
  <c r="F51" i="40"/>
  <c r="F55" i="40" s="1"/>
  <c r="V54" i="40"/>
  <c r="V51" i="40"/>
  <c r="V55" i="40" s="1"/>
  <c r="C51" i="40"/>
  <c r="C54" i="40"/>
  <c r="S51" i="40"/>
  <c r="S55" i="40" s="1"/>
  <c r="S54" i="40"/>
  <c r="D51" i="40"/>
  <c r="D55" i="40" s="1"/>
  <c r="D54" i="40"/>
  <c r="G21" i="40"/>
  <c r="G25" i="40" s="1"/>
  <c r="P51" i="40"/>
  <c r="P55" i="40" s="1"/>
  <c r="P54" i="40"/>
  <c r="E24" i="40"/>
  <c r="E21" i="40"/>
  <c r="E25" i="40" s="1"/>
  <c r="U24" i="40"/>
  <c r="U21" i="40"/>
  <c r="U25" i="40" s="1"/>
  <c r="R24" i="40"/>
  <c r="R21" i="40"/>
  <c r="R25" i="40" s="1"/>
  <c r="L51" i="40"/>
  <c r="L55" i="40" s="1"/>
  <c r="L54" i="40"/>
  <c r="H54" i="40"/>
  <c r="H51" i="40"/>
  <c r="H55" i="40" s="1"/>
  <c r="J54" i="40"/>
  <c r="J51" i="40"/>
  <c r="J55" i="40" s="1"/>
  <c r="E51" i="40"/>
  <c r="E55" i="40" s="1"/>
  <c r="E54" i="40"/>
  <c r="G51" i="40"/>
  <c r="G55" i="40" s="1"/>
  <c r="G54" i="40"/>
  <c r="W51" i="40"/>
  <c r="W55" i="40" s="1"/>
  <c r="W54" i="40"/>
  <c r="X21" i="40"/>
  <c r="X25" i="40" s="1"/>
  <c r="H21" i="40"/>
  <c r="H25" i="40" s="1"/>
  <c r="T21" i="40"/>
  <c r="T25" i="40" s="1"/>
  <c r="T24" i="40"/>
  <c r="I24" i="40"/>
  <c r="I21" i="40"/>
  <c r="I25" i="40" s="1"/>
  <c r="F21" i="40"/>
  <c r="F25" i="40" s="1"/>
  <c r="F24" i="40"/>
  <c r="V21" i="40"/>
  <c r="V25" i="40" s="1"/>
  <c r="V24" i="40"/>
  <c r="I51" i="40"/>
  <c r="I55" i="40" s="1"/>
  <c r="I54" i="40"/>
  <c r="N54" i="40"/>
  <c r="N51" i="40"/>
  <c r="N55" i="40" s="1"/>
  <c r="M51" i="40"/>
  <c r="M55" i="40" s="1"/>
  <c r="M54" i="40"/>
  <c r="K51" i="40"/>
  <c r="K55" i="40" s="1"/>
  <c r="K54" i="40"/>
  <c r="Y23" i="40"/>
  <c r="C25" i="40"/>
  <c r="L21" i="40"/>
  <c r="L25" i="40" s="1"/>
  <c r="L24" i="40"/>
  <c r="M24" i="40"/>
  <c r="M21" i="40"/>
  <c r="M25" i="40" s="1"/>
  <c r="J24" i="40"/>
  <c r="J21" i="40"/>
  <c r="J25" i="40" s="1"/>
  <c r="Q51" i="40"/>
  <c r="Q55" i="40" s="1"/>
  <c r="Q54" i="40"/>
  <c r="R54" i="40"/>
  <c r="R51" i="40"/>
  <c r="R55" i="40" s="1"/>
  <c r="U51" i="40"/>
  <c r="U55" i="40" s="1"/>
  <c r="U54" i="40"/>
  <c r="O51" i="40"/>
  <c r="O55" i="40" s="1"/>
  <c r="O54" i="40"/>
  <c r="Y54" i="42" l="1"/>
  <c r="Y24" i="42"/>
  <c r="C25" i="42"/>
  <c r="Y25" i="42" s="1"/>
  <c r="Y55" i="42"/>
  <c r="Y54" i="41"/>
  <c r="C55" i="41"/>
  <c r="Y55" i="41" s="1"/>
  <c r="Y25" i="41"/>
  <c r="Y24" i="41"/>
  <c r="Y25" i="40"/>
  <c r="Y54" i="40"/>
  <c r="Y24" i="40"/>
  <c r="C55" i="40"/>
  <c r="Y55" i="40" s="1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C17" i="32"/>
  <c r="C49" i="38" l="1"/>
  <c r="A49" i="38"/>
  <c r="X50" i="38" s="1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V20" i="38" s="1"/>
  <c r="V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A49" i="37"/>
  <c r="X50" i="37" s="1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A47" i="37"/>
  <c r="C19" i="37"/>
  <c r="A19" i="37"/>
  <c r="N20" i="37" s="1"/>
  <c r="N24" i="37" s="1"/>
  <c r="C17" i="37"/>
  <c r="A17" i="37"/>
  <c r="A49" i="36"/>
  <c r="U50" i="36" s="1"/>
  <c r="U54" i="36" s="1"/>
  <c r="A47" i="36"/>
  <c r="G48" i="36" s="1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X20" i="36" s="1"/>
  <c r="X24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A49" i="35"/>
  <c r="U50" i="35" s="1"/>
  <c r="U54" i="35" s="1"/>
  <c r="A47" i="35"/>
  <c r="I48" i="35" s="1"/>
  <c r="C19" i="35"/>
  <c r="A19" i="35"/>
  <c r="U20" i="35" s="1"/>
  <c r="U24" i="35" s="1"/>
  <c r="C17" i="35"/>
  <c r="A17" i="35"/>
  <c r="G18" i="35" s="1"/>
  <c r="C18" i="35" l="1"/>
  <c r="C23" i="35" s="1"/>
  <c r="C18" i="38"/>
  <c r="C23" i="38" s="1"/>
  <c r="E18" i="38"/>
  <c r="E23" i="38" s="1"/>
  <c r="C50" i="38"/>
  <c r="C54" i="38" s="1"/>
  <c r="V18" i="37"/>
  <c r="V23" i="37" s="1"/>
  <c r="G18" i="37"/>
  <c r="G23" i="37" s="1"/>
  <c r="G48" i="37"/>
  <c r="M18" i="36"/>
  <c r="C18" i="37"/>
  <c r="C23" i="37" s="1"/>
  <c r="M23" i="36"/>
  <c r="U18" i="35"/>
  <c r="U23" i="35" s="1"/>
  <c r="F18" i="35"/>
  <c r="G23" i="35"/>
  <c r="K18" i="35"/>
  <c r="K23" i="35" s="1"/>
  <c r="O18" i="35"/>
  <c r="O23" i="35" s="1"/>
  <c r="S18" i="35"/>
  <c r="S23" i="35" s="1"/>
  <c r="W18" i="35"/>
  <c r="W23" i="35" s="1"/>
  <c r="F20" i="35"/>
  <c r="F24" i="35" s="1"/>
  <c r="J20" i="35"/>
  <c r="N20" i="35"/>
  <c r="N24" i="35" s="1"/>
  <c r="R20" i="35"/>
  <c r="V20" i="35"/>
  <c r="V24" i="35" s="1"/>
  <c r="C48" i="35"/>
  <c r="C53" i="35" s="1"/>
  <c r="K48" i="35"/>
  <c r="K53" i="35" s="1"/>
  <c r="W48" i="35"/>
  <c r="W53" i="35" s="1"/>
  <c r="C50" i="35"/>
  <c r="C54" i="35" s="1"/>
  <c r="G50" i="35"/>
  <c r="N50" i="35"/>
  <c r="N54" i="35" s="1"/>
  <c r="O50" i="35"/>
  <c r="S50" i="35"/>
  <c r="S51" i="35" s="1"/>
  <c r="S55" i="35" s="1"/>
  <c r="W50" i="35"/>
  <c r="F18" i="36"/>
  <c r="F23" i="36" s="1"/>
  <c r="J18" i="36"/>
  <c r="J23" i="36" s="1"/>
  <c r="N18" i="36"/>
  <c r="N23" i="36" s="1"/>
  <c r="R18" i="36"/>
  <c r="R23" i="36" s="1"/>
  <c r="V18" i="36"/>
  <c r="V23" i="36" s="1"/>
  <c r="N20" i="36"/>
  <c r="R20" i="36"/>
  <c r="R24" i="36" s="1"/>
  <c r="V20" i="36"/>
  <c r="J20" i="36"/>
  <c r="J24" i="36" s="1"/>
  <c r="J50" i="36"/>
  <c r="O50" i="36"/>
  <c r="F50" i="36"/>
  <c r="N50" i="36"/>
  <c r="V50" i="36"/>
  <c r="A54" i="36"/>
  <c r="F18" i="37"/>
  <c r="F23" i="37" s="1"/>
  <c r="I18" i="37"/>
  <c r="I23" i="37" s="1"/>
  <c r="M18" i="37"/>
  <c r="M23" i="37" s="1"/>
  <c r="O18" i="37"/>
  <c r="O23" i="37" s="1"/>
  <c r="U18" i="37"/>
  <c r="U23" i="37" s="1"/>
  <c r="Q18" i="37"/>
  <c r="Q23" i="37" s="1"/>
  <c r="H20" i="37"/>
  <c r="Q20" i="37"/>
  <c r="Q21" i="37" s="1"/>
  <c r="Q25" i="37" s="1"/>
  <c r="T20" i="37"/>
  <c r="F20" i="37"/>
  <c r="F24" i="37" s="1"/>
  <c r="M20" i="37"/>
  <c r="V20" i="37"/>
  <c r="V24" i="37" s="1"/>
  <c r="J50" i="37"/>
  <c r="N50" i="37"/>
  <c r="N54" i="37" s="1"/>
  <c r="Q50" i="37"/>
  <c r="U50" i="37"/>
  <c r="U54" i="37" s="1"/>
  <c r="A54" i="37"/>
  <c r="G18" i="38"/>
  <c r="G23" i="38" s="1"/>
  <c r="I18" i="38"/>
  <c r="I23" i="38" s="1"/>
  <c r="K18" i="38"/>
  <c r="K23" i="38" s="1"/>
  <c r="M18" i="38"/>
  <c r="M23" i="38" s="1"/>
  <c r="O18" i="38"/>
  <c r="O23" i="38" s="1"/>
  <c r="Q18" i="38"/>
  <c r="Q23" i="38" s="1"/>
  <c r="S18" i="38"/>
  <c r="S23" i="38" s="1"/>
  <c r="U18" i="38"/>
  <c r="U23" i="38" s="1"/>
  <c r="W18" i="38"/>
  <c r="W23" i="38" s="1"/>
  <c r="V18" i="38"/>
  <c r="V23" i="38" s="1"/>
  <c r="I20" i="38"/>
  <c r="M20" i="38"/>
  <c r="Q20" i="38"/>
  <c r="Q24" i="38" s="1"/>
  <c r="S20" i="38"/>
  <c r="R20" i="38"/>
  <c r="R24" i="38" s="1"/>
  <c r="E50" i="38"/>
  <c r="E54" i="38" s="1"/>
  <c r="I50" i="38"/>
  <c r="I54" i="38" s="1"/>
  <c r="K50" i="38"/>
  <c r="N50" i="38"/>
  <c r="N54" i="38" s="1"/>
  <c r="S50" i="38"/>
  <c r="F50" i="38"/>
  <c r="F54" i="38" s="1"/>
  <c r="R50" i="38"/>
  <c r="V50" i="38"/>
  <c r="J18" i="35"/>
  <c r="J23" i="35" s="1"/>
  <c r="N18" i="35"/>
  <c r="N23" i="35" s="1"/>
  <c r="R18" i="35"/>
  <c r="R23" i="35" s="1"/>
  <c r="V18" i="35"/>
  <c r="V23" i="35" s="1"/>
  <c r="E20" i="35"/>
  <c r="E24" i="35" s="1"/>
  <c r="I20" i="35"/>
  <c r="I24" i="35" s="1"/>
  <c r="M20" i="35"/>
  <c r="M24" i="35" s="1"/>
  <c r="Q20" i="35"/>
  <c r="Q24" i="35" s="1"/>
  <c r="H48" i="35"/>
  <c r="H53" i="35" s="1"/>
  <c r="S48" i="35"/>
  <c r="S53" i="35" s="1"/>
  <c r="F50" i="35"/>
  <c r="K50" i="35"/>
  <c r="K51" i="35" s="1"/>
  <c r="K55" i="35" s="1"/>
  <c r="J50" i="35"/>
  <c r="R50" i="35"/>
  <c r="V50" i="35"/>
  <c r="A54" i="35"/>
  <c r="C18" i="36"/>
  <c r="C23" i="36" s="1"/>
  <c r="G18" i="36"/>
  <c r="G23" i="36" s="1"/>
  <c r="K18" i="36"/>
  <c r="K23" i="36" s="1"/>
  <c r="O18" i="36"/>
  <c r="O23" i="36" s="1"/>
  <c r="S18" i="36"/>
  <c r="S23" i="36" s="1"/>
  <c r="W18" i="36"/>
  <c r="W23" i="36" s="1"/>
  <c r="E20" i="36"/>
  <c r="E24" i="36" s="1"/>
  <c r="I20" i="36"/>
  <c r="I24" i="36" s="1"/>
  <c r="U20" i="36"/>
  <c r="U24" i="36" s="1"/>
  <c r="F20" i="36"/>
  <c r="F24" i="36" s="1"/>
  <c r="Q20" i="36"/>
  <c r="Q24" i="36" s="1"/>
  <c r="C50" i="36"/>
  <c r="C54" i="36" s="1"/>
  <c r="K50" i="36"/>
  <c r="S50" i="36"/>
  <c r="S54" i="36" s="1"/>
  <c r="G50" i="36"/>
  <c r="R50" i="36"/>
  <c r="R54" i="36" s="1"/>
  <c r="W50" i="36"/>
  <c r="A23" i="37"/>
  <c r="K18" i="37"/>
  <c r="E18" i="37"/>
  <c r="E23" i="37" s="1"/>
  <c r="J18" i="37"/>
  <c r="J23" i="37" s="1"/>
  <c r="N18" i="37"/>
  <c r="N23" i="37" s="1"/>
  <c r="S18" i="37"/>
  <c r="S23" i="37" s="1"/>
  <c r="W18" i="37"/>
  <c r="W23" i="37" s="1"/>
  <c r="R18" i="37"/>
  <c r="R23" i="37" s="1"/>
  <c r="D20" i="37"/>
  <c r="D24" i="37" s="1"/>
  <c r="I20" i="37"/>
  <c r="R20" i="37"/>
  <c r="R24" i="37" s="1"/>
  <c r="X20" i="37"/>
  <c r="L20" i="37"/>
  <c r="L24" i="37" s="1"/>
  <c r="H48" i="37"/>
  <c r="H53" i="37" s="1"/>
  <c r="C50" i="37"/>
  <c r="C54" i="37" s="1"/>
  <c r="E50" i="37"/>
  <c r="E54" i="37" s="1"/>
  <c r="G50" i="37"/>
  <c r="I50" i="37"/>
  <c r="K50" i="37"/>
  <c r="K54" i="37" s="1"/>
  <c r="M50" i="37"/>
  <c r="M54" i="37" s="1"/>
  <c r="O50" i="37"/>
  <c r="O54" i="37" s="1"/>
  <c r="S50" i="37"/>
  <c r="W50" i="37"/>
  <c r="W54" i="37" s="1"/>
  <c r="F50" i="37"/>
  <c r="F54" i="37" s="1"/>
  <c r="R50" i="37"/>
  <c r="R54" i="37" s="1"/>
  <c r="V50" i="37"/>
  <c r="V54" i="37" s="1"/>
  <c r="F18" i="38"/>
  <c r="F23" i="38" s="1"/>
  <c r="J18" i="38"/>
  <c r="J23" i="38" s="1"/>
  <c r="N18" i="38"/>
  <c r="N23" i="38" s="1"/>
  <c r="R18" i="38"/>
  <c r="R23" i="38" s="1"/>
  <c r="D20" i="38"/>
  <c r="F20" i="38"/>
  <c r="F24" i="38" s="1"/>
  <c r="H20" i="38"/>
  <c r="H24" i="38" s="1"/>
  <c r="L20" i="38"/>
  <c r="N20" i="38"/>
  <c r="N24" i="38" s="1"/>
  <c r="T20" i="38"/>
  <c r="T24" i="38" s="1"/>
  <c r="X20" i="38"/>
  <c r="G50" i="38"/>
  <c r="J50" i="38"/>
  <c r="M50" i="38"/>
  <c r="M54" i="38" s="1"/>
  <c r="O50" i="38"/>
  <c r="O54" i="38" s="1"/>
  <c r="W50" i="38"/>
  <c r="W54" i="38" s="1"/>
  <c r="Q50" i="38"/>
  <c r="Q54" i="38" s="1"/>
  <c r="U50" i="38"/>
  <c r="U54" i="38" s="1"/>
  <c r="A54" i="38"/>
  <c r="M20" i="36"/>
  <c r="M24" i="36" s="1"/>
  <c r="K23" i="37"/>
  <c r="M21" i="37"/>
  <c r="M25" i="37" s="1"/>
  <c r="F23" i="35"/>
  <c r="M21" i="38"/>
  <c r="M25" i="38" s="1"/>
  <c r="Q21" i="38"/>
  <c r="Q25" i="38" s="1"/>
  <c r="G54" i="38"/>
  <c r="K54" i="38"/>
  <c r="S54" i="38"/>
  <c r="D24" i="38"/>
  <c r="X24" i="38"/>
  <c r="V21" i="38"/>
  <c r="V25" i="38" s="1"/>
  <c r="L24" i="38"/>
  <c r="U48" i="38"/>
  <c r="U53" i="38" s="1"/>
  <c r="Q48" i="38"/>
  <c r="Q53" i="38" s="1"/>
  <c r="M48" i="38"/>
  <c r="M53" i="38" s="1"/>
  <c r="I48" i="38"/>
  <c r="I53" i="38" s="1"/>
  <c r="E48" i="38"/>
  <c r="E53" i="38" s="1"/>
  <c r="D48" i="38"/>
  <c r="D53" i="38" s="1"/>
  <c r="J48" i="38"/>
  <c r="J53" i="38" s="1"/>
  <c r="O48" i="38"/>
  <c r="O53" i="38" s="1"/>
  <c r="T48" i="38"/>
  <c r="T53" i="38" s="1"/>
  <c r="J54" i="38"/>
  <c r="A53" i="38"/>
  <c r="X54" i="38"/>
  <c r="M24" i="38"/>
  <c r="F48" i="38"/>
  <c r="F53" i="38" s="1"/>
  <c r="K48" i="38"/>
  <c r="K53" i="38" s="1"/>
  <c r="P48" i="38"/>
  <c r="P53" i="38" s="1"/>
  <c r="V48" i="38"/>
  <c r="V53" i="38" s="1"/>
  <c r="V54" i="38"/>
  <c r="N21" i="38"/>
  <c r="N25" i="38" s="1"/>
  <c r="G48" i="38"/>
  <c r="G53" i="38" s="1"/>
  <c r="L48" i="38"/>
  <c r="L53" i="38" s="1"/>
  <c r="R48" i="38"/>
  <c r="R53" i="38" s="1"/>
  <c r="W48" i="38"/>
  <c r="W53" i="38" s="1"/>
  <c r="R51" i="38"/>
  <c r="R55" i="38" s="1"/>
  <c r="R54" i="38"/>
  <c r="A24" i="38"/>
  <c r="W20" i="38"/>
  <c r="O20" i="38"/>
  <c r="K20" i="38"/>
  <c r="G20" i="38"/>
  <c r="C20" i="38"/>
  <c r="E20" i="38"/>
  <c r="J20" i="38"/>
  <c r="P20" i="38"/>
  <c r="U20" i="38"/>
  <c r="C48" i="38"/>
  <c r="C53" i="38" s="1"/>
  <c r="H48" i="38"/>
  <c r="H53" i="38" s="1"/>
  <c r="N48" i="38"/>
  <c r="N53" i="38" s="1"/>
  <c r="S48" i="38"/>
  <c r="S53" i="38" s="1"/>
  <c r="X48" i="38"/>
  <c r="X53" i="38" s="1"/>
  <c r="M51" i="38"/>
  <c r="M55" i="38" s="1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54" i="37"/>
  <c r="H24" i="37"/>
  <c r="T24" i="37"/>
  <c r="X24" i="37"/>
  <c r="G54" i="37"/>
  <c r="S54" i="37"/>
  <c r="F21" i="37"/>
  <c r="F25" i="37" s="1"/>
  <c r="U48" i="37"/>
  <c r="U53" i="37" s="1"/>
  <c r="Q48" i="37"/>
  <c r="Q53" i="37" s="1"/>
  <c r="M48" i="37"/>
  <c r="M53" i="37" s="1"/>
  <c r="I48" i="37"/>
  <c r="I53" i="37" s="1"/>
  <c r="E48" i="37"/>
  <c r="E53" i="37" s="1"/>
  <c r="D48" i="37"/>
  <c r="D53" i="37" s="1"/>
  <c r="J48" i="37"/>
  <c r="J53" i="37" s="1"/>
  <c r="O48" i="37"/>
  <c r="O53" i="37" s="1"/>
  <c r="T48" i="37"/>
  <c r="T53" i="37" s="1"/>
  <c r="J54" i="37"/>
  <c r="O51" i="37"/>
  <c r="O55" i="37" s="1"/>
  <c r="A53" i="37"/>
  <c r="X54" i="37"/>
  <c r="M24" i="37"/>
  <c r="F48" i="37"/>
  <c r="F53" i="37" s="1"/>
  <c r="K48" i="37"/>
  <c r="K53" i="37" s="1"/>
  <c r="P48" i="37"/>
  <c r="P53" i="37" s="1"/>
  <c r="V48" i="37"/>
  <c r="V53" i="37" s="1"/>
  <c r="V51" i="37"/>
  <c r="V55" i="37" s="1"/>
  <c r="Q54" i="37"/>
  <c r="N21" i="37"/>
  <c r="N25" i="37" s="1"/>
  <c r="I24" i="37"/>
  <c r="G53" i="37"/>
  <c r="L48" i="37"/>
  <c r="L53" i="37" s="1"/>
  <c r="R48" i="37"/>
  <c r="R53" i="37" s="1"/>
  <c r="W48" i="37"/>
  <c r="W53" i="37" s="1"/>
  <c r="R51" i="37"/>
  <c r="R55" i="37" s="1"/>
  <c r="A24" i="37"/>
  <c r="W20" i="37"/>
  <c r="S20" i="37"/>
  <c r="O20" i="37"/>
  <c r="K20" i="37"/>
  <c r="G20" i="37"/>
  <c r="C20" i="37"/>
  <c r="E20" i="37"/>
  <c r="J20" i="37"/>
  <c r="P20" i="37"/>
  <c r="U20" i="37"/>
  <c r="C48" i="37"/>
  <c r="C53" i="37" s="1"/>
  <c r="N48" i="37"/>
  <c r="N53" i="37" s="1"/>
  <c r="S48" i="37"/>
  <c r="S53" i="37" s="1"/>
  <c r="X48" i="37"/>
  <c r="X53" i="37" s="1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D50" i="37"/>
  <c r="H50" i="37"/>
  <c r="L50" i="37"/>
  <c r="P50" i="37"/>
  <c r="T50" i="37"/>
  <c r="N24" i="36"/>
  <c r="V48" i="36"/>
  <c r="V53" i="36" s="1"/>
  <c r="R48" i="36"/>
  <c r="R53" i="36" s="1"/>
  <c r="N48" i="36"/>
  <c r="N53" i="36" s="1"/>
  <c r="J48" i="36"/>
  <c r="J53" i="36" s="1"/>
  <c r="F48" i="36"/>
  <c r="F53" i="36" s="1"/>
  <c r="A53" i="36"/>
  <c r="T48" i="36"/>
  <c r="T53" i="36" s="1"/>
  <c r="P48" i="36"/>
  <c r="P53" i="36" s="1"/>
  <c r="H48" i="36"/>
  <c r="H53" i="36" s="1"/>
  <c r="U48" i="36"/>
  <c r="U53" i="36" s="1"/>
  <c r="Q48" i="36"/>
  <c r="Q53" i="36" s="1"/>
  <c r="M48" i="36"/>
  <c r="M53" i="36" s="1"/>
  <c r="I48" i="36"/>
  <c r="I53" i="36" s="1"/>
  <c r="E48" i="36"/>
  <c r="E53" i="36" s="1"/>
  <c r="X48" i="36"/>
  <c r="X53" i="36" s="1"/>
  <c r="L48" i="36"/>
  <c r="L53" i="36" s="1"/>
  <c r="D48" i="36"/>
  <c r="D53" i="36" s="1"/>
  <c r="S48" i="36"/>
  <c r="S53" i="36" s="1"/>
  <c r="J54" i="36"/>
  <c r="W48" i="36"/>
  <c r="W53" i="36" s="1"/>
  <c r="U18" i="36"/>
  <c r="U23" i="36" s="1"/>
  <c r="J21" i="36"/>
  <c r="J25" i="36" s="1"/>
  <c r="K48" i="36"/>
  <c r="K53" i="36" s="1"/>
  <c r="F54" i="36"/>
  <c r="N54" i="36"/>
  <c r="V51" i="36"/>
  <c r="V55" i="36" s="1"/>
  <c r="V54" i="36"/>
  <c r="V24" i="36"/>
  <c r="G53" i="36"/>
  <c r="C48" i="36"/>
  <c r="C53" i="36" s="1"/>
  <c r="O48" i="36"/>
  <c r="O53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50" i="36"/>
  <c r="H50" i="36"/>
  <c r="L50" i="36"/>
  <c r="P50" i="36"/>
  <c r="T50" i="36"/>
  <c r="X50" i="36"/>
  <c r="G54" i="36"/>
  <c r="K54" i="36"/>
  <c r="O54" i="36"/>
  <c r="W54" i="36"/>
  <c r="E18" i="36"/>
  <c r="E23" i="36" s="1"/>
  <c r="I18" i="36"/>
  <c r="I23" i="36" s="1"/>
  <c r="Q18" i="36"/>
  <c r="Q23" i="36" s="1"/>
  <c r="D20" i="36"/>
  <c r="H20" i="36"/>
  <c r="L20" i="36"/>
  <c r="P20" i="36"/>
  <c r="T20" i="36"/>
  <c r="E50" i="36"/>
  <c r="I50" i="36"/>
  <c r="M50" i="36"/>
  <c r="Q50" i="36"/>
  <c r="R21" i="35"/>
  <c r="R25" i="35" s="1"/>
  <c r="R24" i="35"/>
  <c r="J54" i="35"/>
  <c r="U21" i="35"/>
  <c r="U25" i="35" s="1"/>
  <c r="F21" i="35"/>
  <c r="F25" i="35" s="1"/>
  <c r="V21" i="35"/>
  <c r="V25" i="35" s="1"/>
  <c r="V48" i="35"/>
  <c r="V53" i="35" s="1"/>
  <c r="R48" i="35"/>
  <c r="R53" i="35" s="1"/>
  <c r="N48" i="35"/>
  <c r="N53" i="35" s="1"/>
  <c r="J48" i="35"/>
  <c r="J53" i="35" s="1"/>
  <c r="F48" i="35"/>
  <c r="F53" i="35" s="1"/>
  <c r="P48" i="35"/>
  <c r="P53" i="35" s="1"/>
  <c r="U48" i="35"/>
  <c r="U53" i="35" s="1"/>
  <c r="Q48" i="35"/>
  <c r="Q53" i="35" s="1"/>
  <c r="M48" i="35"/>
  <c r="M53" i="35" s="1"/>
  <c r="I53" i="35"/>
  <c r="E48" i="35"/>
  <c r="E53" i="35" s="1"/>
  <c r="A53" i="35"/>
  <c r="X48" i="35"/>
  <c r="X53" i="35" s="1"/>
  <c r="T48" i="35"/>
  <c r="T53" i="35" s="1"/>
  <c r="D48" i="35"/>
  <c r="D53" i="35" s="1"/>
  <c r="L48" i="35"/>
  <c r="L53" i="35" s="1"/>
  <c r="U51" i="35"/>
  <c r="U55" i="35" s="1"/>
  <c r="F54" i="35"/>
  <c r="V51" i="35"/>
  <c r="V55" i="35" s="1"/>
  <c r="V54" i="35"/>
  <c r="J21" i="35"/>
  <c r="J25" i="35" s="1"/>
  <c r="J24" i="35"/>
  <c r="R54" i="35"/>
  <c r="X20" i="35"/>
  <c r="G48" i="35"/>
  <c r="G53" i="35" s="1"/>
  <c r="O48" i="35"/>
  <c r="O53" i="35" s="1"/>
  <c r="G51" i="35"/>
  <c r="G55" i="35" s="1"/>
  <c r="W51" i="35"/>
  <c r="W55" i="35" s="1"/>
  <c r="D18" i="35"/>
  <c r="D23" i="35" s="1"/>
  <c r="H18" i="35"/>
  <c r="H23" i="35" s="1"/>
  <c r="L18" i="35"/>
  <c r="L23" i="35" s="1"/>
  <c r="P18" i="35"/>
  <c r="P23" i="35" s="1"/>
  <c r="T18" i="35"/>
  <c r="T23" i="35" s="1"/>
  <c r="X18" i="35"/>
  <c r="X23" i="35" s="1"/>
  <c r="C20" i="35"/>
  <c r="G20" i="35"/>
  <c r="K20" i="35"/>
  <c r="O20" i="35"/>
  <c r="S20" i="35"/>
  <c r="W20" i="35"/>
  <c r="A23" i="35"/>
  <c r="A24" i="35"/>
  <c r="D50" i="35"/>
  <c r="H50" i="35"/>
  <c r="L50" i="35"/>
  <c r="P50" i="35"/>
  <c r="T50" i="35"/>
  <c r="X50" i="35"/>
  <c r="G54" i="35"/>
  <c r="O54" i="35"/>
  <c r="W54" i="35"/>
  <c r="E18" i="35"/>
  <c r="E23" i="35" s="1"/>
  <c r="I18" i="35"/>
  <c r="I23" i="35" s="1"/>
  <c r="M18" i="35"/>
  <c r="M23" i="35" s="1"/>
  <c r="Q18" i="35"/>
  <c r="Q23" i="35" s="1"/>
  <c r="D20" i="35"/>
  <c r="H20" i="35"/>
  <c r="L20" i="35"/>
  <c r="P20" i="35"/>
  <c r="T20" i="35"/>
  <c r="E50" i="35"/>
  <c r="I50" i="35"/>
  <c r="M50" i="35"/>
  <c r="Q50" i="35"/>
  <c r="C49" i="34"/>
  <c r="A49" i="34"/>
  <c r="C47" i="34"/>
  <c r="A47" i="34"/>
  <c r="A53" i="34" s="1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A19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A17" i="34"/>
  <c r="A23" i="34" s="1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A49" i="33"/>
  <c r="X50" i="33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A47" i="33"/>
  <c r="C19" i="33"/>
  <c r="A19" i="33"/>
  <c r="P20" i="33" s="1"/>
  <c r="C17" i="33"/>
  <c r="A17" i="33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A49" i="32"/>
  <c r="X50" i="32" s="1"/>
  <c r="X54" i="32" s="1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47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19" i="32"/>
  <c r="P20" i="32" s="1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17" i="32"/>
  <c r="C18" i="32" s="1"/>
  <c r="C23" i="32" s="1"/>
  <c r="S48" i="32" l="1"/>
  <c r="S53" i="32" s="1"/>
  <c r="C50" i="32"/>
  <c r="C54" i="32" s="1"/>
  <c r="E50" i="32"/>
  <c r="C50" i="33"/>
  <c r="C54" i="33" s="1"/>
  <c r="C20" i="34"/>
  <c r="E20" i="34"/>
  <c r="E24" i="34" s="1"/>
  <c r="G20" i="34"/>
  <c r="S54" i="35"/>
  <c r="K54" i="35"/>
  <c r="N51" i="35"/>
  <c r="N55" i="35" s="1"/>
  <c r="N21" i="35"/>
  <c r="N25" i="35" s="1"/>
  <c r="W51" i="36"/>
  <c r="W55" i="36" s="1"/>
  <c r="V21" i="36"/>
  <c r="V25" i="36" s="1"/>
  <c r="R21" i="36"/>
  <c r="R25" i="36" s="1"/>
  <c r="I21" i="37"/>
  <c r="I25" i="37" s="1"/>
  <c r="U51" i="37"/>
  <c r="U55" i="37" s="1"/>
  <c r="F51" i="38"/>
  <c r="F55" i="38" s="1"/>
  <c r="R21" i="38"/>
  <c r="R25" i="38" s="1"/>
  <c r="C51" i="35"/>
  <c r="I21" i="38"/>
  <c r="I25" i="38" s="1"/>
  <c r="E18" i="32"/>
  <c r="E23" i="32" s="1"/>
  <c r="C18" i="33"/>
  <c r="C23" i="33" s="1"/>
  <c r="C48" i="34"/>
  <c r="C53" i="34" s="1"/>
  <c r="N21" i="36"/>
  <c r="N25" i="36" s="1"/>
  <c r="R21" i="37"/>
  <c r="R25" i="37" s="1"/>
  <c r="Q24" i="37"/>
  <c r="V21" i="37"/>
  <c r="V25" i="37" s="1"/>
  <c r="I24" i="38"/>
  <c r="U51" i="38"/>
  <c r="U55" i="38" s="1"/>
  <c r="O51" i="38"/>
  <c r="O55" i="38" s="1"/>
  <c r="F21" i="38"/>
  <c r="F25" i="38" s="1"/>
  <c r="F21" i="36"/>
  <c r="F25" i="36" s="1"/>
  <c r="W18" i="32"/>
  <c r="W23" i="32" s="1"/>
  <c r="I18" i="32"/>
  <c r="I23" i="32" s="1"/>
  <c r="K18" i="32"/>
  <c r="K23" i="32" s="1"/>
  <c r="M18" i="32"/>
  <c r="M23" i="32" s="1"/>
  <c r="O18" i="32"/>
  <c r="O23" i="32" s="1"/>
  <c r="Q18" i="32"/>
  <c r="Q23" i="32" s="1"/>
  <c r="S18" i="32"/>
  <c r="S23" i="32" s="1"/>
  <c r="U18" i="32"/>
  <c r="U23" i="32" s="1"/>
  <c r="E20" i="32"/>
  <c r="U20" i="32"/>
  <c r="U21" i="32" s="1"/>
  <c r="U25" i="32" s="1"/>
  <c r="C48" i="32"/>
  <c r="C53" i="32" s="1"/>
  <c r="K48" i="32"/>
  <c r="K53" i="32" s="1"/>
  <c r="X48" i="32"/>
  <c r="X53" i="32" s="1"/>
  <c r="G50" i="32"/>
  <c r="G54" i="32" s="1"/>
  <c r="I50" i="32"/>
  <c r="I54" i="32" s="1"/>
  <c r="K50" i="32"/>
  <c r="K51" i="32" s="1"/>
  <c r="K55" i="32" s="1"/>
  <c r="M50" i="32"/>
  <c r="M54" i="32" s="1"/>
  <c r="O50" i="32"/>
  <c r="O54" i="32" s="1"/>
  <c r="Q50" i="32"/>
  <c r="Q54" i="32" s="1"/>
  <c r="U50" i="32"/>
  <c r="U54" i="32" s="1"/>
  <c r="N50" i="32"/>
  <c r="S50" i="32"/>
  <c r="S51" i="32" s="1"/>
  <c r="S55" i="32" s="1"/>
  <c r="W50" i="32"/>
  <c r="A23" i="33"/>
  <c r="D18" i="33"/>
  <c r="E18" i="33"/>
  <c r="E23" i="33" s="1"/>
  <c r="G18" i="33"/>
  <c r="G23" i="33" s="1"/>
  <c r="J18" i="33"/>
  <c r="J23" i="33" s="1"/>
  <c r="M18" i="33"/>
  <c r="M23" i="33" s="1"/>
  <c r="O18" i="33"/>
  <c r="O23" i="33" s="1"/>
  <c r="R18" i="33"/>
  <c r="R23" i="33" s="1"/>
  <c r="U18" i="33"/>
  <c r="U23" i="33" s="1"/>
  <c r="W18" i="33"/>
  <c r="W23" i="33" s="1"/>
  <c r="H20" i="33"/>
  <c r="H24" i="33" s="1"/>
  <c r="L20" i="33"/>
  <c r="Q20" i="33"/>
  <c r="T20" i="33"/>
  <c r="F20" i="33"/>
  <c r="F24" i="33" s="1"/>
  <c r="V20" i="33"/>
  <c r="V24" i="33" s="1"/>
  <c r="F50" i="33"/>
  <c r="J50" i="33"/>
  <c r="N50" i="33"/>
  <c r="N54" i="33" s="1"/>
  <c r="Q50" i="33"/>
  <c r="Q54" i="33" s="1"/>
  <c r="U50" i="33"/>
  <c r="U54" i="33" s="1"/>
  <c r="A54" i="33"/>
  <c r="O18" i="34"/>
  <c r="O23" i="34" s="1"/>
  <c r="X20" i="34"/>
  <c r="O20" i="34"/>
  <c r="E48" i="34"/>
  <c r="E53" i="34" s="1"/>
  <c r="G48" i="34"/>
  <c r="G53" i="34" s="1"/>
  <c r="K48" i="34"/>
  <c r="K53" i="34" s="1"/>
  <c r="Q48" i="34"/>
  <c r="Q53" i="34" s="1"/>
  <c r="J48" i="34"/>
  <c r="J53" i="34" s="1"/>
  <c r="O48" i="34"/>
  <c r="O53" i="34" s="1"/>
  <c r="S48" i="34"/>
  <c r="S53" i="34" s="1"/>
  <c r="W48" i="34"/>
  <c r="W53" i="34" s="1"/>
  <c r="X21" i="38"/>
  <c r="X25" i="38" s="1"/>
  <c r="A23" i="32"/>
  <c r="G18" i="32"/>
  <c r="G23" i="32" s="1"/>
  <c r="F18" i="32"/>
  <c r="F23" i="32" s="1"/>
  <c r="J18" i="32"/>
  <c r="J23" i="32" s="1"/>
  <c r="N18" i="32"/>
  <c r="N23" i="32" s="1"/>
  <c r="R18" i="32"/>
  <c r="R23" i="32" s="1"/>
  <c r="V18" i="32"/>
  <c r="V23" i="32" s="1"/>
  <c r="J20" i="32"/>
  <c r="J24" i="32" s="1"/>
  <c r="R20" i="32"/>
  <c r="R24" i="32" s="1"/>
  <c r="M20" i="32"/>
  <c r="M24" i="32" s="1"/>
  <c r="H48" i="32"/>
  <c r="H53" i="32" s="1"/>
  <c r="P48" i="32"/>
  <c r="P53" i="32" s="1"/>
  <c r="F50" i="32"/>
  <c r="F54" i="32" s="1"/>
  <c r="J50" i="32"/>
  <c r="J54" i="32" s="1"/>
  <c r="R50" i="32"/>
  <c r="V50" i="32"/>
  <c r="A54" i="32"/>
  <c r="F18" i="33"/>
  <c r="F23" i="33" s="1"/>
  <c r="I18" i="33"/>
  <c r="I23" i="33" s="1"/>
  <c r="K18" i="33"/>
  <c r="K23" i="33" s="1"/>
  <c r="N18" i="33"/>
  <c r="N23" i="33" s="1"/>
  <c r="Q18" i="33"/>
  <c r="Q23" i="33" s="1"/>
  <c r="S18" i="33"/>
  <c r="S23" i="33" s="1"/>
  <c r="V18" i="33"/>
  <c r="V23" i="33" s="1"/>
  <c r="D20" i="33"/>
  <c r="D24" i="33" s="1"/>
  <c r="I20" i="33"/>
  <c r="M20" i="33"/>
  <c r="M21" i="33" s="1"/>
  <c r="M25" i="33" s="1"/>
  <c r="R20" i="33"/>
  <c r="R24" i="33" s="1"/>
  <c r="X20" i="33"/>
  <c r="X24" i="33" s="1"/>
  <c r="N20" i="33"/>
  <c r="N24" i="33" s="1"/>
  <c r="E50" i="33"/>
  <c r="E54" i="33" s="1"/>
  <c r="G50" i="33"/>
  <c r="G54" i="33" s="1"/>
  <c r="I50" i="33"/>
  <c r="K50" i="33"/>
  <c r="O50" i="33"/>
  <c r="O54" i="33" s="1"/>
  <c r="S50" i="33"/>
  <c r="S54" i="33" s="1"/>
  <c r="W50" i="33"/>
  <c r="W54" i="33" s="1"/>
  <c r="M50" i="33"/>
  <c r="M54" i="33" s="1"/>
  <c r="R50" i="33"/>
  <c r="V50" i="33"/>
  <c r="V54" i="33" s="1"/>
  <c r="D18" i="34"/>
  <c r="D23" i="34" s="1"/>
  <c r="H18" i="34"/>
  <c r="H23" i="34" s="1"/>
  <c r="J18" i="34"/>
  <c r="J23" i="34" s="1"/>
  <c r="L18" i="34"/>
  <c r="L23" i="34" s="1"/>
  <c r="P18" i="34"/>
  <c r="P23" i="34" s="1"/>
  <c r="R18" i="34"/>
  <c r="R23" i="34" s="1"/>
  <c r="T18" i="34"/>
  <c r="T23" i="34" s="1"/>
  <c r="X18" i="34"/>
  <c r="X23" i="34" s="1"/>
  <c r="I20" i="34"/>
  <c r="K20" i="34"/>
  <c r="K24" i="34" s="1"/>
  <c r="Q20" i="34"/>
  <c r="Q24" i="34" s="1"/>
  <c r="S20" i="34"/>
  <c r="S24" i="34" s="1"/>
  <c r="U20" i="34"/>
  <c r="U24" i="34" s="1"/>
  <c r="W20" i="34"/>
  <c r="M20" i="34"/>
  <c r="M24" i="34" s="1"/>
  <c r="A24" i="34"/>
  <c r="F48" i="34"/>
  <c r="F53" i="34" s="1"/>
  <c r="I48" i="34"/>
  <c r="I53" i="34" s="1"/>
  <c r="M48" i="34"/>
  <c r="M53" i="34" s="1"/>
  <c r="U48" i="34"/>
  <c r="U53" i="34" s="1"/>
  <c r="N48" i="34"/>
  <c r="N53" i="34" s="1"/>
  <c r="R48" i="34"/>
  <c r="R53" i="34" s="1"/>
  <c r="V48" i="34"/>
  <c r="V53" i="34" s="1"/>
  <c r="W51" i="37"/>
  <c r="W55" i="37" s="1"/>
  <c r="K51" i="37"/>
  <c r="K55" i="37" s="1"/>
  <c r="S51" i="36"/>
  <c r="S55" i="36" s="1"/>
  <c r="M21" i="36"/>
  <c r="M25" i="36" s="1"/>
  <c r="X21" i="37"/>
  <c r="X25" i="37" s="1"/>
  <c r="J51" i="36"/>
  <c r="J55" i="36" s="1"/>
  <c r="E51" i="38"/>
  <c r="E55" i="38" s="1"/>
  <c r="C51" i="37"/>
  <c r="H21" i="37"/>
  <c r="H25" i="37" s="1"/>
  <c r="K51" i="36"/>
  <c r="K55" i="36" s="1"/>
  <c r="F51" i="36"/>
  <c r="F55" i="36" s="1"/>
  <c r="Y53" i="36"/>
  <c r="R51" i="35"/>
  <c r="R55" i="35" s="1"/>
  <c r="U21" i="36"/>
  <c r="U25" i="36" s="1"/>
  <c r="H21" i="38"/>
  <c r="H25" i="38" s="1"/>
  <c r="J51" i="35"/>
  <c r="J55" i="35" s="1"/>
  <c r="N51" i="36"/>
  <c r="N55" i="36" s="1"/>
  <c r="F51" i="37"/>
  <c r="F55" i="37" s="1"/>
  <c r="M51" i="37"/>
  <c r="M55" i="37" s="1"/>
  <c r="E51" i="37"/>
  <c r="E55" i="37" s="1"/>
  <c r="Y23" i="38"/>
  <c r="Y23" i="37"/>
  <c r="I21" i="35"/>
  <c r="I25" i="35" s="1"/>
  <c r="E21" i="36"/>
  <c r="E25" i="36" s="1"/>
  <c r="G51" i="36"/>
  <c r="G55" i="36" s="1"/>
  <c r="O51" i="35"/>
  <c r="O55" i="35" s="1"/>
  <c r="F51" i="35"/>
  <c r="F55" i="35" s="1"/>
  <c r="Y53" i="35"/>
  <c r="L54" i="38"/>
  <c r="L51" i="38"/>
  <c r="L55" i="38" s="1"/>
  <c r="C55" i="38"/>
  <c r="Y53" i="38"/>
  <c r="E21" i="38"/>
  <c r="E25" i="38" s="1"/>
  <c r="E24" i="38"/>
  <c r="O21" i="38"/>
  <c r="O25" i="38" s="1"/>
  <c r="O24" i="38"/>
  <c r="X51" i="38"/>
  <c r="X55" i="38" s="1"/>
  <c r="T21" i="38"/>
  <c r="T25" i="38" s="1"/>
  <c r="D21" i="38"/>
  <c r="D25" i="38" s="1"/>
  <c r="H51" i="38"/>
  <c r="H55" i="38" s="1"/>
  <c r="H54" i="38"/>
  <c r="U21" i="38"/>
  <c r="U25" i="38" s="1"/>
  <c r="U24" i="38"/>
  <c r="C21" i="38"/>
  <c r="C24" i="38"/>
  <c r="S21" i="38"/>
  <c r="S25" i="38" s="1"/>
  <c r="S24" i="38"/>
  <c r="V51" i="38"/>
  <c r="V55" i="38" s="1"/>
  <c r="I51" i="38"/>
  <c r="I55" i="38" s="1"/>
  <c r="S51" i="38"/>
  <c r="S55" i="38" s="1"/>
  <c r="G51" i="38"/>
  <c r="G55" i="38" s="1"/>
  <c r="T54" i="38"/>
  <c r="T51" i="38"/>
  <c r="T55" i="38" s="1"/>
  <c r="D54" i="38"/>
  <c r="D51" i="38"/>
  <c r="D55" i="38" s="1"/>
  <c r="P24" i="38"/>
  <c r="P21" i="38"/>
  <c r="P25" i="38" s="1"/>
  <c r="G21" i="38"/>
  <c r="G25" i="38" s="1"/>
  <c r="G24" i="38"/>
  <c r="W21" i="38"/>
  <c r="W25" i="38" s="1"/>
  <c r="W24" i="38"/>
  <c r="J51" i="38"/>
  <c r="J55" i="38" s="1"/>
  <c r="Q51" i="38"/>
  <c r="Q55" i="38" s="1"/>
  <c r="P51" i="38"/>
  <c r="P55" i="38" s="1"/>
  <c r="P54" i="38"/>
  <c r="N51" i="38"/>
  <c r="N55" i="38" s="1"/>
  <c r="J24" i="38"/>
  <c r="J21" i="38"/>
  <c r="J25" i="38" s="1"/>
  <c r="K24" i="38"/>
  <c r="K21" i="38"/>
  <c r="K25" i="38" s="1"/>
  <c r="L21" i="38"/>
  <c r="L25" i="38" s="1"/>
  <c r="W51" i="38"/>
  <c r="W55" i="38" s="1"/>
  <c r="K51" i="38"/>
  <c r="K55" i="38" s="1"/>
  <c r="C51" i="38"/>
  <c r="U21" i="37"/>
  <c r="U25" i="37" s="1"/>
  <c r="U24" i="37"/>
  <c r="S21" i="37"/>
  <c r="S25" i="37" s="1"/>
  <c r="S24" i="37"/>
  <c r="T54" i="37"/>
  <c r="T51" i="37"/>
  <c r="T55" i="37" s="1"/>
  <c r="D54" i="37"/>
  <c r="D51" i="37"/>
  <c r="D55" i="37" s="1"/>
  <c r="P24" i="37"/>
  <c r="P21" i="37"/>
  <c r="P25" i="37" s="1"/>
  <c r="G21" i="37"/>
  <c r="G25" i="37" s="1"/>
  <c r="G24" i="37"/>
  <c r="W21" i="37"/>
  <c r="W25" i="37" s="1"/>
  <c r="W24" i="37"/>
  <c r="J51" i="37"/>
  <c r="J55" i="37" s="1"/>
  <c r="L21" i="37"/>
  <c r="L25" i="37" s="1"/>
  <c r="P51" i="37"/>
  <c r="P55" i="37" s="1"/>
  <c r="P54" i="37"/>
  <c r="N51" i="37"/>
  <c r="N55" i="37" s="1"/>
  <c r="J24" i="37"/>
  <c r="J21" i="37"/>
  <c r="J25" i="37" s="1"/>
  <c r="K24" i="37"/>
  <c r="K21" i="37"/>
  <c r="K25" i="37" s="1"/>
  <c r="S51" i="37"/>
  <c r="S55" i="37" s="1"/>
  <c r="G51" i="37"/>
  <c r="G55" i="37" s="1"/>
  <c r="X51" i="37"/>
  <c r="X55" i="37" s="1"/>
  <c r="T21" i="37"/>
  <c r="T25" i="37" s="1"/>
  <c r="D21" i="37"/>
  <c r="D25" i="37" s="1"/>
  <c r="H51" i="37"/>
  <c r="H55" i="37" s="1"/>
  <c r="H54" i="37"/>
  <c r="C21" i="37"/>
  <c r="C24" i="37"/>
  <c r="L54" i="37"/>
  <c r="L51" i="37"/>
  <c r="L55" i="37" s="1"/>
  <c r="C55" i="37"/>
  <c r="Y53" i="37"/>
  <c r="E21" i="37"/>
  <c r="E25" i="37" s="1"/>
  <c r="E24" i="37"/>
  <c r="O21" i="37"/>
  <c r="O25" i="37" s="1"/>
  <c r="O24" i="37"/>
  <c r="Q51" i="37"/>
  <c r="Q55" i="37" s="1"/>
  <c r="I51" i="37"/>
  <c r="I55" i="37" s="1"/>
  <c r="M51" i="36"/>
  <c r="M55" i="36" s="1"/>
  <c r="M54" i="36"/>
  <c r="P24" i="36"/>
  <c r="P21" i="36"/>
  <c r="P25" i="36" s="1"/>
  <c r="P54" i="36"/>
  <c r="P51" i="36"/>
  <c r="P55" i="36" s="1"/>
  <c r="O24" i="36"/>
  <c r="O21" i="36"/>
  <c r="O25" i="36" s="1"/>
  <c r="I51" i="36"/>
  <c r="I55" i="36" s="1"/>
  <c r="I54" i="36"/>
  <c r="L21" i="36"/>
  <c r="L25" i="36" s="1"/>
  <c r="L24" i="36"/>
  <c r="Y23" i="36"/>
  <c r="U51" i="36"/>
  <c r="U55" i="36" s="1"/>
  <c r="E51" i="36"/>
  <c r="E55" i="36" s="1"/>
  <c r="E54" i="36"/>
  <c r="H24" i="36"/>
  <c r="H21" i="36"/>
  <c r="H25" i="36" s="1"/>
  <c r="X54" i="36"/>
  <c r="X51" i="36"/>
  <c r="X55" i="36" s="1"/>
  <c r="H54" i="36"/>
  <c r="H51" i="36"/>
  <c r="H55" i="36" s="1"/>
  <c r="W24" i="36"/>
  <c r="W21" i="36"/>
  <c r="W25" i="36" s="1"/>
  <c r="G24" i="36"/>
  <c r="G21" i="36"/>
  <c r="G25" i="36" s="1"/>
  <c r="C55" i="36"/>
  <c r="X21" i="36"/>
  <c r="X25" i="36" s="1"/>
  <c r="C51" i="36"/>
  <c r="Q21" i="36"/>
  <c r="Q25" i="36" s="1"/>
  <c r="L54" i="36"/>
  <c r="L51" i="36"/>
  <c r="L55" i="36" s="1"/>
  <c r="K24" i="36"/>
  <c r="K21" i="36"/>
  <c r="K25" i="36" s="1"/>
  <c r="R51" i="36"/>
  <c r="R55" i="36" s="1"/>
  <c r="Q51" i="36"/>
  <c r="Q55" i="36" s="1"/>
  <c r="Q54" i="36"/>
  <c r="T24" i="36"/>
  <c r="T21" i="36"/>
  <c r="T25" i="36" s="1"/>
  <c r="D24" i="36"/>
  <c r="D21" i="36"/>
  <c r="D25" i="36" s="1"/>
  <c r="T54" i="36"/>
  <c r="T51" i="36"/>
  <c r="T55" i="36" s="1"/>
  <c r="D54" i="36"/>
  <c r="D51" i="36"/>
  <c r="D55" i="36" s="1"/>
  <c r="S24" i="36"/>
  <c r="S21" i="36"/>
  <c r="S25" i="36" s="1"/>
  <c r="C24" i="36"/>
  <c r="C21" i="36"/>
  <c r="O51" i="36"/>
  <c r="O55" i="36" s="1"/>
  <c r="I21" i="36"/>
  <c r="I25" i="36" s="1"/>
  <c r="M51" i="35"/>
  <c r="M55" i="35" s="1"/>
  <c r="M54" i="35"/>
  <c r="P21" i="35"/>
  <c r="P25" i="35" s="1"/>
  <c r="P24" i="35"/>
  <c r="P54" i="35"/>
  <c r="P51" i="35"/>
  <c r="P55" i="35" s="1"/>
  <c r="Q21" i="35"/>
  <c r="Q25" i="35" s="1"/>
  <c r="I51" i="35"/>
  <c r="I55" i="35" s="1"/>
  <c r="I54" i="35"/>
  <c r="L54" i="35"/>
  <c r="L51" i="35"/>
  <c r="L55" i="35" s="1"/>
  <c r="K24" i="35"/>
  <c r="K21" i="35"/>
  <c r="K25" i="35" s="1"/>
  <c r="E51" i="35"/>
  <c r="E55" i="35" s="1"/>
  <c r="E54" i="35"/>
  <c r="H24" i="35"/>
  <c r="H21" i="35"/>
  <c r="H25" i="35" s="1"/>
  <c r="X54" i="35"/>
  <c r="X51" i="35"/>
  <c r="X55" i="35" s="1"/>
  <c r="H54" i="35"/>
  <c r="H51" i="35"/>
  <c r="H55" i="35" s="1"/>
  <c r="W24" i="35"/>
  <c r="W21" i="35"/>
  <c r="W25" i="35" s="1"/>
  <c r="G24" i="35"/>
  <c r="G21" i="35"/>
  <c r="G25" i="35" s="1"/>
  <c r="M21" i="35"/>
  <c r="M25" i="35" s="1"/>
  <c r="O24" i="35"/>
  <c r="O21" i="35"/>
  <c r="O25" i="35" s="1"/>
  <c r="L24" i="35"/>
  <c r="L21" i="35"/>
  <c r="L25" i="35" s="1"/>
  <c r="Y23" i="35"/>
  <c r="C55" i="35"/>
  <c r="Q51" i="35"/>
  <c r="Q55" i="35" s="1"/>
  <c r="Q54" i="35"/>
  <c r="T24" i="35"/>
  <c r="T21" i="35"/>
  <c r="T25" i="35" s="1"/>
  <c r="D24" i="35"/>
  <c r="D21" i="35"/>
  <c r="D25" i="35" s="1"/>
  <c r="T54" i="35"/>
  <c r="T51" i="35"/>
  <c r="T55" i="35" s="1"/>
  <c r="D54" i="35"/>
  <c r="D51" i="35"/>
  <c r="D55" i="35" s="1"/>
  <c r="S24" i="35"/>
  <c r="S21" i="35"/>
  <c r="S25" i="35" s="1"/>
  <c r="C24" i="35"/>
  <c r="C21" i="35"/>
  <c r="X21" i="35"/>
  <c r="X25" i="35" s="1"/>
  <c r="X24" i="35"/>
  <c r="E21" i="35"/>
  <c r="E25" i="35" s="1"/>
  <c r="C24" i="34"/>
  <c r="G24" i="34"/>
  <c r="O24" i="34"/>
  <c r="W24" i="34"/>
  <c r="I24" i="34"/>
  <c r="X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N50" i="34"/>
  <c r="V50" i="34"/>
  <c r="H50" i="34"/>
  <c r="P50" i="34"/>
  <c r="X50" i="34"/>
  <c r="U18" i="34"/>
  <c r="U23" i="34" s="1"/>
  <c r="Q18" i="34"/>
  <c r="Q23" i="34" s="1"/>
  <c r="M18" i="34"/>
  <c r="M23" i="34" s="1"/>
  <c r="I18" i="34"/>
  <c r="I23" i="34" s="1"/>
  <c r="E18" i="34"/>
  <c r="E23" i="34" s="1"/>
  <c r="W18" i="34"/>
  <c r="W23" i="34" s="1"/>
  <c r="S18" i="34"/>
  <c r="S23" i="34" s="1"/>
  <c r="K18" i="34"/>
  <c r="K23" i="34" s="1"/>
  <c r="G18" i="34"/>
  <c r="G23" i="34" s="1"/>
  <c r="C18" i="34"/>
  <c r="C23" i="34" s="1"/>
  <c r="F18" i="34"/>
  <c r="F23" i="34" s="1"/>
  <c r="N18" i="34"/>
  <c r="N23" i="34" s="1"/>
  <c r="V18" i="34"/>
  <c r="V23" i="34" s="1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K54" i="33"/>
  <c r="I54" i="33"/>
  <c r="T24" i="33"/>
  <c r="F21" i="33"/>
  <c r="F25" i="33" s="1"/>
  <c r="L24" i="33"/>
  <c r="U48" i="33"/>
  <c r="U53" i="33" s="1"/>
  <c r="Q48" i="33"/>
  <c r="Q53" i="33" s="1"/>
  <c r="M48" i="33"/>
  <c r="M53" i="33" s="1"/>
  <c r="I48" i="33"/>
  <c r="I53" i="33" s="1"/>
  <c r="E48" i="33"/>
  <c r="E53" i="33" s="1"/>
  <c r="D48" i="33"/>
  <c r="D53" i="33" s="1"/>
  <c r="J48" i="33"/>
  <c r="J53" i="33" s="1"/>
  <c r="O48" i="33"/>
  <c r="O53" i="33" s="1"/>
  <c r="T48" i="33"/>
  <c r="T53" i="33" s="1"/>
  <c r="J54" i="33"/>
  <c r="A53" i="33"/>
  <c r="X54" i="33"/>
  <c r="R21" i="33"/>
  <c r="R25" i="33" s="1"/>
  <c r="F48" i="33"/>
  <c r="F53" i="33" s="1"/>
  <c r="K48" i="33"/>
  <c r="K53" i="33" s="1"/>
  <c r="P48" i="33"/>
  <c r="P53" i="33" s="1"/>
  <c r="V48" i="33"/>
  <c r="V53" i="33" s="1"/>
  <c r="F54" i="33"/>
  <c r="I24" i="33"/>
  <c r="G48" i="33"/>
  <c r="G53" i="33" s="1"/>
  <c r="L48" i="33"/>
  <c r="L53" i="33" s="1"/>
  <c r="R48" i="33"/>
  <c r="R53" i="33" s="1"/>
  <c r="W48" i="33"/>
  <c r="W53" i="33" s="1"/>
  <c r="R54" i="33"/>
  <c r="A24" i="33"/>
  <c r="W20" i="33"/>
  <c r="S20" i="33"/>
  <c r="O20" i="33"/>
  <c r="K20" i="33"/>
  <c r="G20" i="33"/>
  <c r="C20" i="33"/>
  <c r="E20" i="33"/>
  <c r="J20" i="33"/>
  <c r="U20" i="33"/>
  <c r="C48" i="33"/>
  <c r="C53" i="33" s="1"/>
  <c r="H48" i="33"/>
  <c r="H53" i="33" s="1"/>
  <c r="N48" i="33"/>
  <c r="N53" i="33" s="1"/>
  <c r="S48" i="33"/>
  <c r="S53" i="33" s="1"/>
  <c r="X48" i="33"/>
  <c r="X53" i="33" s="1"/>
  <c r="D23" i="33"/>
  <c r="H18" i="33"/>
  <c r="H23" i="33" s="1"/>
  <c r="L18" i="33"/>
  <c r="L23" i="33" s="1"/>
  <c r="P18" i="33"/>
  <c r="P23" i="33" s="1"/>
  <c r="T18" i="33"/>
  <c r="T23" i="33" s="1"/>
  <c r="X18" i="33"/>
  <c r="X23" i="33" s="1"/>
  <c r="D50" i="33"/>
  <c r="H50" i="33"/>
  <c r="L50" i="33"/>
  <c r="P50" i="33"/>
  <c r="T50" i="33"/>
  <c r="E21" i="32"/>
  <c r="E25" i="32" s="1"/>
  <c r="M21" i="32"/>
  <c r="M25" i="32" s="1"/>
  <c r="N54" i="32"/>
  <c r="V54" i="32"/>
  <c r="X51" i="32"/>
  <c r="X55" i="32" s="1"/>
  <c r="X20" i="32"/>
  <c r="T20" i="32"/>
  <c r="L20" i="32"/>
  <c r="H20" i="32"/>
  <c r="D20" i="32"/>
  <c r="A24" i="32"/>
  <c r="W20" i="32"/>
  <c r="S20" i="32"/>
  <c r="O20" i="32"/>
  <c r="K20" i="32"/>
  <c r="G20" i="32"/>
  <c r="C20" i="32"/>
  <c r="F20" i="32"/>
  <c r="N20" i="32"/>
  <c r="V20" i="32"/>
  <c r="V48" i="32"/>
  <c r="V53" i="32" s="1"/>
  <c r="R48" i="32"/>
  <c r="R53" i="32" s="1"/>
  <c r="N48" i="32"/>
  <c r="N53" i="32" s="1"/>
  <c r="J48" i="32"/>
  <c r="J53" i="32" s="1"/>
  <c r="F48" i="32"/>
  <c r="F53" i="32" s="1"/>
  <c r="U48" i="32"/>
  <c r="U53" i="32" s="1"/>
  <c r="Q48" i="32"/>
  <c r="Q53" i="32" s="1"/>
  <c r="M48" i="32"/>
  <c r="M53" i="32" s="1"/>
  <c r="I48" i="32"/>
  <c r="I53" i="32" s="1"/>
  <c r="E48" i="32"/>
  <c r="E53" i="32" s="1"/>
  <c r="D48" i="32"/>
  <c r="D53" i="32" s="1"/>
  <c r="L48" i="32"/>
  <c r="L53" i="32" s="1"/>
  <c r="T48" i="32"/>
  <c r="T53" i="32" s="1"/>
  <c r="W54" i="32"/>
  <c r="A53" i="32"/>
  <c r="E54" i="32"/>
  <c r="I20" i="32"/>
  <c r="Q20" i="32"/>
  <c r="G48" i="32"/>
  <c r="G53" i="32" s="1"/>
  <c r="O48" i="32"/>
  <c r="O53" i="32" s="1"/>
  <c r="W48" i="32"/>
  <c r="W53" i="32" s="1"/>
  <c r="R54" i="32"/>
  <c r="J21" i="32"/>
  <c r="J25" i="32" s="1"/>
  <c r="R21" i="32"/>
  <c r="R25" i="32" s="1"/>
  <c r="E24" i="32"/>
  <c r="C51" i="32"/>
  <c r="K54" i="32"/>
  <c r="D18" i="32"/>
  <c r="D23" i="32" s="1"/>
  <c r="H18" i="32"/>
  <c r="H23" i="32" s="1"/>
  <c r="L18" i="32"/>
  <c r="L23" i="32" s="1"/>
  <c r="P18" i="32"/>
  <c r="P23" i="32" s="1"/>
  <c r="T18" i="32"/>
  <c r="T23" i="32" s="1"/>
  <c r="X18" i="32"/>
  <c r="X23" i="32" s="1"/>
  <c r="D50" i="32"/>
  <c r="H50" i="32"/>
  <c r="L50" i="32"/>
  <c r="P50" i="32"/>
  <c r="T50" i="32"/>
  <c r="R51" i="33" l="1"/>
  <c r="R55" i="33" s="1"/>
  <c r="S54" i="32"/>
  <c r="U24" i="32"/>
  <c r="I21" i="33"/>
  <c r="I25" i="33" s="1"/>
  <c r="U51" i="33"/>
  <c r="U55" i="33" s="1"/>
  <c r="M24" i="33"/>
  <c r="Q21" i="33"/>
  <c r="Q25" i="33" s="1"/>
  <c r="R51" i="32"/>
  <c r="R55" i="32" s="1"/>
  <c r="U51" i="32"/>
  <c r="U55" i="32" s="1"/>
  <c r="N21" i="33"/>
  <c r="N25" i="33" s="1"/>
  <c r="Q24" i="33"/>
  <c r="V21" i="33"/>
  <c r="V25" i="33" s="1"/>
  <c r="X21" i="34"/>
  <c r="X25" i="34" s="1"/>
  <c r="M51" i="33"/>
  <c r="M55" i="33" s="1"/>
  <c r="O51" i="33"/>
  <c r="O55" i="33" s="1"/>
  <c r="E51" i="32"/>
  <c r="E55" i="32" s="1"/>
  <c r="N51" i="32"/>
  <c r="N55" i="32" s="1"/>
  <c r="O51" i="32"/>
  <c r="O55" i="32" s="1"/>
  <c r="Y54" i="36"/>
  <c r="W21" i="34"/>
  <c r="W25" i="34" s="1"/>
  <c r="Y54" i="37"/>
  <c r="Y53" i="34"/>
  <c r="E51" i="33"/>
  <c r="E55" i="33" s="1"/>
  <c r="Q21" i="34"/>
  <c r="Q25" i="34" s="1"/>
  <c r="U21" i="34"/>
  <c r="U25" i="34" s="1"/>
  <c r="O21" i="34"/>
  <c r="O25" i="34" s="1"/>
  <c r="M21" i="34"/>
  <c r="M25" i="34" s="1"/>
  <c r="J51" i="32"/>
  <c r="J55" i="32" s="1"/>
  <c r="Y54" i="38"/>
  <c r="Y55" i="37"/>
  <c r="Y54" i="35"/>
  <c r="H21" i="33"/>
  <c r="H25" i="33" s="1"/>
  <c r="X21" i="33"/>
  <c r="X25" i="33" s="1"/>
  <c r="Y23" i="33"/>
  <c r="F51" i="33"/>
  <c r="F55" i="33" s="1"/>
  <c r="G21" i="34"/>
  <c r="G25" i="34" s="1"/>
  <c r="E21" i="34"/>
  <c r="E25" i="34" s="1"/>
  <c r="Y23" i="32"/>
  <c r="Y53" i="32"/>
  <c r="Y55" i="38"/>
  <c r="Y24" i="38"/>
  <c r="C25" i="38"/>
  <c r="Y25" i="38" s="1"/>
  <c r="Y24" i="37"/>
  <c r="C25" i="37"/>
  <c r="Y25" i="37" s="1"/>
  <c r="Y24" i="36"/>
  <c r="C25" i="36"/>
  <c r="Y25" i="36" s="1"/>
  <c r="Y55" i="36"/>
  <c r="Y24" i="35"/>
  <c r="C25" i="35"/>
  <c r="Y25" i="35" s="1"/>
  <c r="Y55" i="35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L54" i="33"/>
  <c r="L51" i="33"/>
  <c r="L55" i="33" s="1"/>
  <c r="C55" i="33"/>
  <c r="Y53" i="33"/>
  <c r="E21" i="33"/>
  <c r="E25" i="33" s="1"/>
  <c r="E24" i="33"/>
  <c r="O21" i="33"/>
  <c r="O25" i="33" s="1"/>
  <c r="O24" i="33"/>
  <c r="X51" i="33"/>
  <c r="X55" i="33" s="1"/>
  <c r="T21" i="33"/>
  <c r="T25" i="33" s="1"/>
  <c r="D21" i="33"/>
  <c r="D25" i="33" s="1"/>
  <c r="H51" i="33"/>
  <c r="H55" i="33" s="1"/>
  <c r="H54" i="33"/>
  <c r="U21" i="33"/>
  <c r="U25" i="33" s="1"/>
  <c r="U24" i="33"/>
  <c r="C21" i="33"/>
  <c r="C24" i="33"/>
  <c r="S21" i="33"/>
  <c r="S25" i="33" s="1"/>
  <c r="S24" i="33"/>
  <c r="V51" i="33"/>
  <c r="V55" i="33" s="1"/>
  <c r="I51" i="33"/>
  <c r="I55" i="33" s="1"/>
  <c r="S51" i="33"/>
  <c r="S55" i="33" s="1"/>
  <c r="G51" i="33"/>
  <c r="G55" i="33" s="1"/>
  <c r="T54" i="33"/>
  <c r="T51" i="33"/>
  <c r="T55" i="33" s="1"/>
  <c r="D54" i="33"/>
  <c r="D51" i="33"/>
  <c r="D55" i="33" s="1"/>
  <c r="P24" i="33"/>
  <c r="P21" i="33"/>
  <c r="P25" i="33" s="1"/>
  <c r="G21" i="33"/>
  <c r="G25" i="33" s="1"/>
  <c r="G24" i="33"/>
  <c r="W21" i="33"/>
  <c r="W25" i="33" s="1"/>
  <c r="W24" i="33"/>
  <c r="J51" i="33"/>
  <c r="J55" i="33" s="1"/>
  <c r="Q51" i="33"/>
  <c r="Q55" i="33" s="1"/>
  <c r="P51" i="33"/>
  <c r="P55" i="33" s="1"/>
  <c r="P54" i="33"/>
  <c r="N51" i="33"/>
  <c r="N55" i="33" s="1"/>
  <c r="J24" i="33"/>
  <c r="J21" i="33"/>
  <c r="J25" i="33" s="1"/>
  <c r="K24" i="33"/>
  <c r="K21" i="33"/>
  <c r="K25" i="33" s="1"/>
  <c r="L21" i="33"/>
  <c r="L25" i="33" s="1"/>
  <c r="W51" i="33"/>
  <c r="W55" i="33" s="1"/>
  <c r="K51" i="33"/>
  <c r="K55" i="33" s="1"/>
  <c r="C51" i="33"/>
  <c r="L54" i="32"/>
  <c r="L51" i="32"/>
  <c r="L55" i="32" s="1"/>
  <c r="I21" i="32"/>
  <c r="I25" i="32" s="1"/>
  <c r="I24" i="32"/>
  <c r="I51" i="32"/>
  <c r="I55" i="32" s="1"/>
  <c r="V21" i="32"/>
  <c r="V25" i="32" s="1"/>
  <c r="V24" i="32"/>
  <c r="G24" i="32"/>
  <c r="G21" i="32"/>
  <c r="G25" i="32" s="1"/>
  <c r="W24" i="32"/>
  <c r="W21" i="32"/>
  <c r="W25" i="32" s="1"/>
  <c r="L21" i="32"/>
  <c r="L25" i="32" s="1"/>
  <c r="L24" i="32"/>
  <c r="H54" i="32"/>
  <c r="H51" i="32"/>
  <c r="H55" i="32" s="1"/>
  <c r="N21" i="32"/>
  <c r="N25" i="32" s="1"/>
  <c r="N24" i="32"/>
  <c r="K24" i="32"/>
  <c r="K21" i="32"/>
  <c r="K25" i="32" s="1"/>
  <c r="P21" i="32"/>
  <c r="P25" i="32" s="1"/>
  <c r="P24" i="32"/>
  <c r="T54" i="32"/>
  <c r="T51" i="32"/>
  <c r="T55" i="32" s="1"/>
  <c r="D54" i="32"/>
  <c r="D51" i="32"/>
  <c r="D55" i="32" s="1"/>
  <c r="M51" i="32"/>
  <c r="M55" i="32" s="1"/>
  <c r="W51" i="32"/>
  <c r="W55" i="32" s="1"/>
  <c r="G51" i="32"/>
  <c r="G55" i="32" s="1"/>
  <c r="F21" i="32"/>
  <c r="F25" i="32" s="1"/>
  <c r="F24" i="32"/>
  <c r="O24" i="32"/>
  <c r="O21" i="32"/>
  <c r="O25" i="32" s="1"/>
  <c r="D21" i="32"/>
  <c r="D25" i="32" s="1"/>
  <c r="D24" i="32"/>
  <c r="T21" i="32"/>
  <c r="T25" i="32" s="1"/>
  <c r="T24" i="32"/>
  <c r="V51" i="32"/>
  <c r="V55" i="32" s="1"/>
  <c r="F51" i="32"/>
  <c r="F55" i="32" s="1"/>
  <c r="Q51" i="32"/>
  <c r="Q55" i="32" s="1"/>
  <c r="P54" i="32"/>
  <c r="P51" i="32"/>
  <c r="P55" i="32" s="1"/>
  <c r="Q21" i="32"/>
  <c r="Q25" i="32" s="1"/>
  <c r="Q24" i="32"/>
  <c r="C24" i="32"/>
  <c r="C21" i="32"/>
  <c r="S24" i="32"/>
  <c r="S21" i="32"/>
  <c r="S25" i="32" s="1"/>
  <c r="H21" i="32"/>
  <c r="H25" i="32" s="1"/>
  <c r="H24" i="32"/>
  <c r="X21" i="32"/>
  <c r="X24" i="32"/>
  <c r="C55" i="32"/>
  <c r="Y54" i="33" l="1"/>
  <c r="Y24" i="34"/>
  <c r="Y25" i="34"/>
  <c r="Y54" i="32"/>
  <c r="Y55" i="32"/>
  <c r="Y54" i="34"/>
  <c r="C55" i="34"/>
  <c r="Y55" i="34" s="1"/>
  <c r="Y55" i="33"/>
  <c r="Y24" i="33"/>
  <c r="C25" i="33"/>
  <c r="Y25" i="33" s="1"/>
  <c r="Y24" i="32"/>
  <c r="C25" i="32"/>
  <c r="Y25" i="32" s="1"/>
</calcChain>
</file>

<file path=xl/sharedStrings.xml><?xml version="1.0" encoding="utf-8"?>
<sst xmlns="http://schemas.openxmlformats.org/spreadsheetml/2006/main" count="907" uniqueCount="173">
  <si>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</si>
  <si>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</si>
  <si>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</si>
  <si>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</si>
  <si>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</si>
  <si>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</si>
  <si>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</si>
  <si>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</si>
  <si>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</si>
  <si>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</si>
  <si>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</si>
  <si>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</si>
  <si>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</si>
  <si>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</si>
  <si>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</si>
  <si>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</si>
  <si>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</si>
  <si>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</si>
  <si>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</si>
  <si>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</si>
  <si>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</si>
  <si>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</si>
  <si>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</si>
  <si>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</si>
  <si>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</si>
  <si>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</si>
  <si>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</si>
  <si>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</si>
  <si>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</si>
  <si>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</si>
  <si>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</si>
  <si>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</si>
  <si>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</si>
  <si>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</si>
  <si>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</si>
  <si>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</si>
  <si>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</si>
  <si>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</si>
  <si>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</si>
  <si>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</si>
  <si>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</si>
  <si>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</si>
  <si>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>ձու1/2</t>
  </si>
  <si>
    <t xml:space="preserve">  պանիր</t>
  </si>
  <si>
    <t xml:space="preserve">  հաց</t>
  </si>
  <si>
    <t>ջեմ</t>
  </si>
  <si>
    <t>կ.բրինձ</t>
  </si>
  <si>
    <t>ձու1/10</t>
  </si>
  <si>
    <t>շաքարավազ</t>
  </si>
  <si>
    <t>ալյուր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</si>
  <si>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</si>
  <si>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</si>
  <si>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</si>
  <si>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</si>
  <si>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</si>
  <si>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</si>
  <si>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</si>
  <si>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</si>
  <si>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>ոսպ</t>
  </si>
  <si>
    <t xml:space="preserve">   հաց</t>
  </si>
  <si>
    <t xml:space="preserve">   միրգ</t>
  </si>
  <si>
    <t xml:space="preserve">  միրգ</t>
  </si>
  <si>
    <t>բրնձով շիլա</t>
  </si>
  <si>
    <t>բազուկ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</si>
  <si>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</si>
  <si>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</si>
  <si>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</si>
  <si>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</si>
  <si>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վերմիշելով փլավ</t>
  </si>
  <si>
    <t>Ընդ.  Բաց  է  թող  ն+ճ</t>
  </si>
  <si>
    <t>բանան</t>
  </si>
  <si>
    <t>հաճար</t>
  </si>
  <si>
    <t>մանդարին</t>
  </si>
  <si>
    <t>նարինջ</t>
  </si>
  <si>
    <t>հաց  պանիր</t>
  </si>
  <si>
    <t>թթու վարունգ</t>
  </si>
  <si>
    <t>կ.ոլոռ</t>
  </si>
  <si>
    <t>ջեմ  հաց</t>
  </si>
  <si>
    <t>խնձեր</t>
  </si>
  <si>
    <t>0.1</t>
  </si>
  <si>
    <t>եգիպտացորեն</t>
  </si>
  <si>
    <t>կաթ</t>
  </si>
  <si>
    <t>մաննի</t>
  </si>
  <si>
    <t xml:space="preserve"> մաննի</t>
  </si>
  <si>
    <t xml:space="preserve">   պանիր թեյ</t>
  </si>
  <si>
    <t>հավով բրնձով  փլավ</t>
  </si>
  <si>
    <t xml:space="preserve">  աղցան</t>
  </si>
  <si>
    <t>հավով  բրնձով   ապուր</t>
  </si>
  <si>
    <t>թեյ,պանիր</t>
  </si>
  <si>
    <t>թեյ,ջեմ</t>
  </si>
  <si>
    <t xml:space="preserve"> </t>
  </si>
  <si>
    <t>կարտոֆիլի պյուրե</t>
  </si>
  <si>
    <t>պանիր,թեյ</t>
  </si>
  <si>
    <t>ոսպով բրնձով  փլավ</t>
  </si>
  <si>
    <t>հաց պանիր</t>
  </si>
  <si>
    <t>թեյ պանիր</t>
  </si>
  <si>
    <t>պանիր,  հաց</t>
  </si>
  <si>
    <t>հավով  հաճարով  փլավ</t>
  </si>
  <si>
    <t xml:space="preserve"> թեյ,  պանիր</t>
  </si>
  <si>
    <t>ձու, կարագ</t>
  </si>
  <si>
    <t>հաց.  Պանիր</t>
  </si>
  <si>
    <t>սպաս</t>
  </si>
  <si>
    <t xml:space="preserve"> աղցան</t>
  </si>
  <si>
    <t xml:space="preserve"> հնդկաձավարով  փլավ</t>
  </si>
  <si>
    <t>թեյ, պանիր</t>
  </si>
  <si>
    <t xml:space="preserve"> ձու,կարագ</t>
  </si>
  <si>
    <t>հավով  մակարոնով  ապուր</t>
  </si>
  <si>
    <t xml:space="preserve"> բրնձով շիլա</t>
  </si>
  <si>
    <t xml:space="preserve"> կարտոֆիլի պյուրե</t>
  </si>
  <si>
    <t>մածուն  պանիր</t>
  </si>
  <si>
    <t>կ .բրինձ</t>
  </si>
  <si>
    <t>պանիր, թեյ</t>
  </si>
  <si>
    <t>հավով հաճարով  փլավ</t>
  </si>
  <si>
    <t>լոբի</t>
  </si>
  <si>
    <t xml:space="preserve"> ձու, 1/2  կարագ</t>
  </si>
  <si>
    <t>0.5</t>
  </si>
  <si>
    <t xml:space="preserve"> թխ. Զեբր 1/10</t>
  </si>
  <si>
    <t>ձու 1/10</t>
  </si>
  <si>
    <t xml:space="preserve"> մածուն</t>
  </si>
  <si>
    <t xml:space="preserve">   հաց  </t>
  </si>
  <si>
    <t>կարտոֆնլ</t>
  </si>
  <si>
    <t>բազւկ</t>
  </si>
  <si>
    <t>թթվասեր, պանիր</t>
  </si>
  <si>
    <t>մսով  բորշչ</t>
  </si>
  <si>
    <t>տապակած կարտոֆիլ</t>
  </si>
  <si>
    <t xml:space="preserve">կաթնաշոր </t>
  </si>
  <si>
    <t>բնսկվիթ 1/10</t>
  </si>
  <si>
    <t>մսով վերմիշելով  փլավ</t>
  </si>
  <si>
    <t xml:space="preserve">  Սպաս</t>
  </si>
  <si>
    <t xml:space="preserve">  շոկոլադ</t>
  </si>
  <si>
    <t>կ,ոլոռ</t>
  </si>
  <si>
    <t>տ,կարտոֆիլ</t>
  </si>
  <si>
    <t>եգնպտացորեն</t>
  </si>
  <si>
    <t>բրննձ</t>
  </si>
  <si>
    <t xml:space="preserve"> ձվածեղ1/2</t>
  </si>
  <si>
    <t>ձվածեղ</t>
  </si>
  <si>
    <t xml:space="preserve"> կարագ,պանիր</t>
  </si>
  <si>
    <t xml:space="preserve"> Կարտոֆիլ  պյուրե</t>
  </si>
  <si>
    <t>հնդկաձավարով  փլավ</t>
  </si>
  <si>
    <t>ձու 1/15</t>
  </si>
  <si>
    <t xml:space="preserve"> տ.կարտոֆիլ</t>
  </si>
  <si>
    <t xml:space="preserve"> թթու վարունգ</t>
  </si>
  <si>
    <t xml:space="preserve"> հնդկաձավարով փլավ</t>
  </si>
  <si>
    <t>կիտրոն</t>
  </si>
  <si>
    <t xml:space="preserve"> հաց  պանիր</t>
  </si>
  <si>
    <t>ձու1/15</t>
  </si>
  <si>
    <t xml:space="preserve"> թխ.Զեբր1/10</t>
  </si>
  <si>
    <t>Սպաս</t>
  </si>
  <si>
    <t xml:space="preserve"> հավով  բրնձով  փլավ</t>
  </si>
  <si>
    <t>մսով  կարտոֆիլով  սոուզ</t>
  </si>
  <si>
    <t>մսով խճողակ</t>
  </si>
  <si>
    <t>կակաո, պանիր</t>
  </si>
  <si>
    <t>շոգեխաշած բազուկ</t>
  </si>
  <si>
    <t>կաթնաշոռ թթվասեր</t>
  </si>
  <si>
    <t>կաթնոռով գաթա</t>
  </si>
  <si>
    <t xml:space="preserve"> կաթնաշոռ, թթվասեր</t>
  </si>
  <si>
    <t>լոբով  ապուր</t>
  </si>
  <si>
    <t>թխվածքաբլիթ1/10</t>
  </si>
  <si>
    <t>ձու1/20</t>
  </si>
  <si>
    <t>խաչապուրի1/20</t>
  </si>
  <si>
    <t>շերտաոր խմոր</t>
  </si>
  <si>
    <t>հալվա</t>
  </si>
  <si>
    <t>մսով  սպագետիով ապուր</t>
  </si>
  <si>
    <t>սպագետի</t>
  </si>
  <si>
    <t>թխ. Զեբր  1/10</t>
  </si>
  <si>
    <t>կաթնաշոռով գաթա</t>
  </si>
  <si>
    <t>կաթնաշոռ</t>
  </si>
  <si>
    <t>հավի կրծքամխս</t>
  </si>
  <si>
    <t>խճողակ</t>
  </si>
  <si>
    <r>
      <t>ÀÝ¹. 1»ñ»Ë. Ñ³Ùª</t>
    </r>
    <r>
      <rPr>
        <i/>
        <sz val="9"/>
        <rFont val="Arial LatArm"/>
        <family val="2"/>
      </rPr>
      <t>Ý³Ë</t>
    </r>
  </si>
  <si>
    <r>
      <t>ÀÝ¹..µ³ó ¿ ÃáÕÝª</t>
    </r>
    <r>
      <rPr>
        <i/>
        <sz val="9"/>
        <rFont val="Arial LatArm"/>
        <family val="2"/>
      </rPr>
      <t>Ý³Ë</t>
    </r>
  </si>
  <si>
    <r>
      <t>ÀÝ¹. 1 »ñ»Ë. Ñ³Ùª</t>
    </r>
    <r>
      <rPr>
        <i/>
        <sz val="9"/>
        <rFont val="Arial LatArm"/>
        <family val="2"/>
      </rPr>
      <t>×³ß</t>
    </r>
  </si>
  <si>
    <r>
      <t xml:space="preserve">ÀÝ¹. µ³ó ¿ ÃáÕÝª </t>
    </r>
    <r>
      <rPr>
        <i/>
        <sz val="9"/>
        <rFont val="Arial LatArm"/>
        <family val="2"/>
      </rPr>
      <t>×³ß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</si>
</sst>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164" fontId="2" fillId="3" borderId="22" xfId="0" applyNumberFormat="1" applyFont="1" applyFill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3" borderId="2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164" fontId="6" fillId="3" borderId="17" xfId="0" applyNumberFormat="1" applyFont="1" applyFill="1" applyBorder="1" applyProtection="1">
      <protection locked="0"/>
    </xf>
    <xf numFmtId="164" fontId="6" fillId="3" borderId="18" xfId="0" applyNumberFormat="1" applyFont="1" applyFill="1" applyBorder="1" applyProtection="1">
      <protection locked="0"/>
    </xf>
    <xf numFmtId="164" fontId="6" fillId="3" borderId="22" xfId="0" applyNumberFormat="1" applyFont="1" applyFill="1" applyBorder="1" applyProtection="1">
      <protection locked="0"/>
    </xf>
    <xf numFmtId="164" fontId="6" fillId="3" borderId="25" xfId="0" applyNumberFormat="1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1" fontId="6" fillId="3" borderId="2" xfId="0" applyNumberFormat="1" applyFont="1" applyFill="1" applyBorder="1" applyProtection="1">
      <protection locked="0"/>
    </xf>
    <xf numFmtId="1" fontId="6" fillId="3" borderId="5" xfId="0" applyNumberFormat="1" applyFont="1" applyFill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34" workbookViewId="0">
      <selection activeCell="L51" sqref="L51"/>
    </sheetView>
  </sheetViews>
  <sheetFormatPr defaultRowHeight="12" x14ac:dyDescent="0.2"/>
  <cols>
    <col min="1" max="1" width="3.140625" style="59" customWidth="1"/>
    <col min="2" max="2" width="23.5703125" style="59" customWidth="1"/>
    <col min="3" max="21" width="7.42578125" style="59" customWidth="1"/>
    <col min="22" max="22" width="3.8554687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L1" s="60"/>
      <c r="M1" s="122" t="s">
        <v>1</v>
      </c>
      <c r="N1" s="122"/>
      <c r="O1" s="122"/>
      <c r="P1" s="122"/>
      <c r="Q1" s="122"/>
      <c r="R1" s="122" t="s">
        <v>2</v>
      </c>
      <c r="S1" s="122"/>
      <c r="T1" s="122"/>
      <c r="U1" s="122"/>
      <c r="V1" s="122"/>
    </row>
    <row r="2" spans="1:25" x14ac:dyDescent="0.2">
      <c r="B2" s="61" t="s">
        <v>3</v>
      </c>
      <c r="C2" s="62">
        <v>70</v>
      </c>
      <c r="D2" s="62">
        <v>65</v>
      </c>
      <c r="E2" s="63"/>
      <c r="F2" s="63"/>
      <c r="G2" s="63"/>
      <c r="H2" s="63"/>
      <c r="I2" s="63"/>
      <c r="J2" s="63"/>
      <c r="P2" s="123">
        <v>43087</v>
      </c>
      <c r="Q2" s="123"/>
      <c r="R2" s="123"/>
      <c r="S2" s="123"/>
      <c r="T2" s="63"/>
      <c r="U2" s="63"/>
      <c r="V2" s="63"/>
    </row>
    <row r="3" spans="1:25" x14ac:dyDescent="0.2">
      <c r="A3" s="124"/>
      <c r="B3" s="125"/>
      <c r="C3" s="128" t="s">
        <v>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64"/>
      <c r="X3" s="64"/>
      <c r="Y3" s="65"/>
    </row>
    <row r="4" spans="1:25" ht="62.25" thickBot="1" x14ac:dyDescent="0.25">
      <c r="A4" s="126"/>
      <c r="B4" s="127"/>
      <c r="C4" s="66" t="s">
        <v>28</v>
      </c>
      <c r="D4" s="67" t="s">
        <v>35</v>
      </c>
      <c r="E4" s="68" t="s">
        <v>41</v>
      </c>
      <c r="F4" s="68" t="s">
        <v>32</v>
      </c>
      <c r="G4" s="68" t="s">
        <v>54</v>
      </c>
      <c r="H4" s="68" t="s">
        <v>50</v>
      </c>
      <c r="I4" s="69" t="s">
        <v>36</v>
      </c>
      <c r="J4" s="68" t="s">
        <v>48</v>
      </c>
      <c r="K4" s="68" t="s">
        <v>80</v>
      </c>
      <c r="L4" s="68" t="s">
        <v>24</v>
      </c>
      <c r="M4" s="68" t="s">
        <v>55</v>
      </c>
      <c r="N4" s="69" t="s">
        <v>25</v>
      </c>
      <c r="O4" s="68" t="s">
        <v>58</v>
      </c>
      <c r="P4" s="68" t="s">
        <v>56</v>
      </c>
      <c r="Q4" s="68" t="s">
        <v>57</v>
      </c>
      <c r="R4" s="68" t="s">
        <v>29</v>
      </c>
      <c r="S4" s="68" t="s">
        <v>40</v>
      </c>
      <c r="T4" s="68" t="s">
        <v>73</v>
      </c>
      <c r="U4" s="69"/>
      <c r="V4" s="70"/>
      <c r="W4" s="67"/>
      <c r="X4" s="67"/>
      <c r="Y4" s="65"/>
    </row>
    <row r="5" spans="1:25" ht="11.25" customHeight="1" x14ac:dyDescent="0.2">
      <c r="A5" s="131" t="s">
        <v>5</v>
      </c>
      <c r="B5" s="71" t="s">
        <v>31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>
        <v>70</v>
      </c>
      <c r="T5" s="72">
        <v>70</v>
      </c>
      <c r="U5" s="72"/>
      <c r="V5" s="73"/>
      <c r="W5" s="73"/>
      <c r="X5" s="73"/>
      <c r="Y5" s="65"/>
    </row>
    <row r="6" spans="1:25" x14ac:dyDescent="0.2">
      <c r="A6" s="132"/>
      <c r="B6" s="74" t="s">
        <v>105</v>
      </c>
      <c r="C6" s="75"/>
      <c r="D6" s="75"/>
      <c r="E6" s="75">
        <v>5</v>
      </c>
      <c r="F6" s="75"/>
      <c r="G6" s="75">
        <v>1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2"/>
      <c r="B7" s="74" t="s">
        <v>104</v>
      </c>
      <c r="C7" s="75"/>
      <c r="D7" s="75"/>
      <c r="E7" s="75"/>
      <c r="F7" s="75">
        <v>7</v>
      </c>
      <c r="G7" s="75"/>
      <c r="H7" s="75"/>
      <c r="I7" s="75"/>
      <c r="J7" s="75">
        <v>20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3"/>
      <c r="B8" s="77" t="s">
        <v>28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1" t="s">
        <v>6</v>
      </c>
      <c r="B9" s="71" t="s">
        <v>36</v>
      </c>
      <c r="C9" s="72"/>
      <c r="D9" s="72"/>
      <c r="E9" s="72"/>
      <c r="F9" s="72"/>
      <c r="G9" s="72"/>
      <c r="H9" s="72"/>
      <c r="I9" s="72">
        <v>40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2"/>
      <c r="B10" s="80" t="s">
        <v>106</v>
      </c>
      <c r="C10" s="75"/>
      <c r="D10" s="75"/>
      <c r="E10" s="75">
        <v>7</v>
      </c>
      <c r="F10" s="75"/>
      <c r="G10" s="75"/>
      <c r="H10" s="75"/>
      <c r="I10" s="75">
        <v>7</v>
      </c>
      <c r="J10" s="75"/>
      <c r="K10" s="75"/>
      <c r="L10" s="75">
        <v>25</v>
      </c>
      <c r="M10" s="75">
        <v>80</v>
      </c>
      <c r="N10" s="75">
        <v>5</v>
      </c>
      <c r="O10" s="75"/>
      <c r="P10" s="75"/>
      <c r="Q10" s="75">
        <v>20</v>
      </c>
      <c r="R10" s="75">
        <v>5</v>
      </c>
      <c r="S10" s="75"/>
      <c r="T10" s="75"/>
      <c r="U10" s="75"/>
      <c r="V10" s="76"/>
      <c r="W10" s="76"/>
      <c r="X10" s="76"/>
      <c r="Y10" s="65"/>
    </row>
    <row r="11" spans="1:25" x14ac:dyDescent="0.2">
      <c r="A11" s="132"/>
      <c r="B11" s="80" t="s">
        <v>28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3"/>
      <c r="B12" s="77" t="s">
        <v>32</v>
      </c>
      <c r="C12" s="78"/>
      <c r="D12" s="78"/>
      <c r="E12" s="78"/>
      <c r="F12" s="78">
        <v>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1" t="s">
        <v>7</v>
      </c>
      <c r="B13" s="71" t="s">
        <v>33</v>
      </c>
      <c r="C13" s="72"/>
      <c r="D13" s="72"/>
      <c r="E13" s="72"/>
      <c r="F13" s="72"/>
      <c r="G13" s="72"/>
      <c r="H13" s="72">
        <v>15</v>
      </c>
      <c r="I13" s="72">
        <v>30</v>
      </c>
      <c r="J13" s="72"/>
      <c r="K13" s="72">
        <v>15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2"/>
      <c r="B14" s="74" t="s">
        <v>93</v>
      </c>
      <c r="C14" s="75"/>
      <c r="D14" s="75">
        <v>15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v>25</v>
      </c>
      <c r="P14" s="75">
        <v>25</v>
      </c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2"/>
      <c r="B15" s="74" t="s">
        <v>28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4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thickBot="1" x14ac:dyDescent="0.25">
      <c r="A17" s="81">
        <f>SUM(C2)</f>
        <v>70</v>
      </c>
      <c r="B17" s="82" t="s">
        <v>64</v>
      </c>
      <c r="C17" s="137">
        <f>SUM(C5:C12)</f>
        <v>80</v>
      </c>
      <c r="D17" s="137">
        <f t="shared" ref="D17:X17" si="0">SUM(D5:D12)</f>
        <v>0</v>
      </c>
      <c r="E17" s="137">
        <f t="shared" si="0"/>
        <v>12</v>
      </c>
      <c r="F17" s="137">
        <f t="shared" si="0"/>
        <v>14</v>
      </c>
      <c r="G17" s="137">
        <f t="shared" si="0"/>
        <v>1</v>
      </c>
      <c r="H17" s="137">
        <f t="shared" si="0"/>
        <v>0</v>
      </c>
      <c r="I17" s="137">
        <f t="shared" si="0"/>
        <v>47</v>
      </c>
      <c r="J17" s="137">
        <f t="shared" si="0"/>
        <v>20</v>
      </c>
      <c r="K17" s="137">
        <f t="shared" si="0"/>
        <v>0</v>
      </c>
      <c r="L17" s="137">
        <f t="shared" si="0"/>
        <v>25</v>
      </c>
      <c r="M17" s="137">
        <f t="shared" si="0"/>
        <v>80</v>
      </c>
      <c r="N17" s="137">
        <f t="shared" si="0"/>
        <v>5</v>
      </c>
      <c r="O17" s="137">
        <f t="shared" si="0"/>
        <v>0</v>
      </c>
      <c r="P17" s="137">
        <f t="shared" si="0"/>
        <v>0</v>
      </c>
      <c r="Q17" s="137">
        <f t="shared" si="0"/>
        <v>20</v>
      </c>
      <c r="R17" s="137">
        <f t="shared" si="0"/>
        <v>5</v>
      </c>
      <c r="S17" s="137">
        <f t="shared" si="0"/>
        <v>70</v>
      </c>
      <c r="T17" s="137">
        <f t="shared" si="0"/>
        <v>70</v>
      </c>
      <c r="U17" s="137">
        <f t="shared" si="0"/>
        <v>0</v>
      </c>
      <c r="V17" s="137">
        <f t="shared" si="0"/>
        <v>0</v>
      </c>
      <c r="W17" s="138">
        <f t="shared" si="0"/>
        <v>0</v>
      </c>
      <c r="X17" s="138">
        <f t="shared" si="0"/>
        <v>0</v>
      </c>
      <c r="Y17" s="65"/>
    </row>
    <row r="18" spans="1:25" x14ac:dyDescent="0.2">
      <c r="A18" s="83"/>
      <c r="B18" s="84" t="s">
        <v>65</v>
      </c>
      <c r="C18" s="139">
        <f>SUM(A17*C17)/1000</f>
        <v>5.6</v>
      </c>
      <c r="D18" s="139">
        <f>+(A17*D17)/1000</f>
        <v>0</v>
      </c>
      <c r="E18" s="139">
        <f>+(A17*E17)/1000</f>
        <v>0.84</v>
      </c>
      <c r="F18" s="139">
        <f>+(A17*F17)/1000</f>
        <v>0.98</v>
      </c>
      <c r="G18" s="139">
        <f>+(A17*G17)</f>
        <v>70</v>
      </c>
      <c r="H18" s="139">
        <f>+(A17*H17)/1000</f>
        <v>0</v>
      </c>
      <c r="I18" s="139">
        <f>+(A17*I17)/1000</f>
        <v>3.29</v>
      </c>
      <c r="J18" s="139">
        <f>+(A17*J17)/1000</f>
        <v>1.4</v>
      </c>
      <c r="K18" s="139">
        <f>+(A17*K17)/1000</f>
        <v>0</v>
      </c>
      <c r="L18" s="139">
        <f>+(A17*L17)/1000</f>
        <v>1.75</v>
      </c>
      <c r="M18" s="139">
        <f>+(A17*M17)/1000</f>
        <v>5.6</v>
      </c>
      <c r="N18" s="139">
        <f>+(A17*N17)/1000</f>
        <v>0.35</v>
      </c>
      <c r="O18" s="139">
        <f>+(A17*O17)/1000</f>
        <v>0</v>
      </c>
      <c r="P18" s="139">
        <f>+(A17*P17)/1000</f>
        <v>0</v>
      </c>
      <c r="Q18" s="139">
        <f>+(A17*Q17)/1000</f>
        <v>1.4</v>
      </c>
      <c r="R18" s="139">
        <f>+(A17*R17)/1000</f>
        <v>0.35</v>
      </c>
      <c r="S18" s="139">
        <f>+(A17*S17)/1000</f>
        <v>4.9000000000000004</v>
      </c>
      <c r="T18" s="139">
        <f>+(A17*T17)/1000</f>
        <v>4.9000000000000004</v>
      </c>
      <c r="U18" s="139">
        <f>+(A17*U17)/1000</f>
        <v>0</v>
      </c>
      <c r="V18" s="139">
        <f>+(A17*V17)/1000</f>
        <v>0</v>
      </c>
      <c r="W18" s="139">
        <f>+(A17*W17)/1000</f>
        <v>0</v>
      </c>
      <c r="X18" s="139">
        <f>+(A17*X17)/1000</f>
        <v>0</v>
      </c>
      <c r="Y18" s="65"/>
    </row>
    <row r="19" spans="1:25" x14ac:dyDescent="0.2">
      <c r="A19" s="81">
        <f>SUM(D2)</f>
        <v>65</v>
      </c>
      <c r="B19" s="84" t="s">
        <v>66</v>
      </c>
      <c r="C19" s="140">
        <f>SUM(C13:C16)</f>
        <v>40</v>
      </c>
      <c r="D19" s="140">
        <f t="shared" ref="D19:X19" si="1">SUM(D13:D16)</f>
        <v>15</v>
      </c>
      <c r="E19" s="140">
        <f t="shared" si="1"/>
        <v>0</v>
      </c>
      <c r="F19" s="140">
        <f t="shared" si="1"/>
        <v>0</v>
      </c>
      <c r="G19" s="140">
        <f t="shared" si="1"/>
        <v>0</v>
      </c>
      <c r="H19" s="140">
        <f t="shared" si="1"/>
        <v>15</v>
      </c>
      <c r="I19" s="140">
        <f t="shared" si="1"/>
        <v>30</v>
      </c>
      <c r="J19" s="140">
        <f t="shared" si="1"/>
        <v>0</v>
      </c>
      <c r="K19" s="140">
        <f t="shared" si="1"/>
        <v>15</v>
      </c>
      <c r="L19" s="140">
        <f t="shared" si="1"/>
        <v>0</v>
      </c>
      <c r="M19" s="140">
        <f t="shared" si="1"/>
        <v>0</v>
      </c>
      <c r="N19" s="140">
        <f>SUM(N13:N16)</f>
        <v>0</v>
      </c>
      <c r="O19" s="140">
        <f t="shared" si="1"/>
        <v>25</v>
      </c>
      <c r="P19" s="140">
        <f t="shared" si="1"/>
        <v>25</v>
      </c>
      <c r="Q19" s="140">
        <f t="shared" si="1"/>
        <v>0</v>
      </c>
      <c r="R19" s="140">
        <f t="shared" si="1"/>
        <v>0</v>
      </c>
      <c r="S19" s="140">
        <f t="shared" si="1"/>
        <v>0</v>
      </c>
      <c r="T19" s="140">
        <f t="shared" si="1"/>
        <v>0</v>
      </c>
      <c r="U19" s="140">
        <f t="shared" si="1"/>
        <v>0</v>
      </c>
      <c r="V19" s="140">
        <f t="shared" si="1"/>
        <v>0</v>
      </c>
      <c r="W19" s="141">
        <f t="shared" si="1"/>
        <v>0</v>
      </c>
      <c r="X19" s="141">
        <f t="shared" si="1"/>
        <v>0</v>
      </c>
      <c r="Y19" s="65"/>
    </row>
    <row r="20" spans="1:25" ht="12.75" thickBot="1" x14ac:dyDescent="0.25">
      <c r="A20" s="85"/>
      <c r="B20" s="86" t="s">
        <v>67</v>
      </c>
      <c r="C20" s="142">
        <f>SUM(A19*C19)/1000</f>
        <v>2.6</v>
      </c>
      <c r="D20" s="142">
        <f>+(A19*D19)/1000</f>
        <v>0.97499999999999998</v>
      </c>
      <c r="E20" s="142">
        <f>+(A19*E19)/1000</f>
        <v>0</v>
      </c>
      <c r="F20" s="142">
        <f>+(A19*F19)/1000</f>
        <v>0</v>
      </c>
      <c r="G20" s="142">
        <f>+(A19*G19)/1000</f>
        <v>0</v>
      </c>
      <c r="H20" s="142">
        <f>+(A19*H19)/1000</f>
        <v>0.97499999999999998</v>
      </c>
      <c r="I20" s="142">
        <f>+(A19*I19)/1000</f>
        <v>1.95</v>
      </c>
      <c r="J20" s="142">
        <f>+(A19*J19)/1000</f>
        <v>0</v>
      </c>
      <c r="K20" s="142">
        <f>+(A19*K19)/1000</f>
        <v>0.97499999999999998</v>
      </c>
      <c r="L20" s="142">
        <f>+(A19*L19)/1000</f>
        <v>0</v>
      </c>
      <c r="M20" s="142">
        <f>+(A19*M19)/1000</f>
        <v>0</v>
      </c>
      <c r="N20" s="142">
        <f>+(A19*N19)/1000</f>
        <v>0</v>
      </c>
      <c r="O20" s="142">
        <f>+(A19*O19)/1000</f>
        <v>1.625</v>
      </c>
      <c r="P20" s="142">
        <f>+(A19*P19)/1000</f>
        <v>1.625</v>
      </c>
      <c r="Q20" s="142">
        <f>+(A19*Q19)/1000</f>
        <v>0</v>
      </c>
      <c r="R20" s="142">
        <f>+(A19*R19)/1000</f>
        <v>0</v>
      </c>
      <c r="S20" s="142">
        <f>+(A19*S19)/1000</f>
        <v>0</v>
      </c>
      <c r="T20" s="142">
        <f>+(A19*T19)/1000</f>
        <v>0</v>
      </c>
      <c r="U20" s="142">
        <f>+(A19*U19)/1000</f>
        <v>0</v>
      </c>
      <c r="V20" s="142">
        <f>+(A19*V19)/1000</f>
        <v>0</v>
      </c>
      <c r="W20" s="143">
        <f>+(A19*W19)/1000</f>
        <v>0</v>
      </c>
      <c r="X20" s="143">
        <f>+(A19*X19)/1000</f>
        <v>0</v>
      </c>
      <c r="Y20" s="65"/>
    </row>
    <row r="21" spans="1:25" x14ac:dyDescent="0.2">
      <c r="A21" s="135" t="s">
        <v>8</v>
      </c>
      <c r="B21" s="136"/>
      <c r="C21" s="144">
        <f>+C20+C18</f>
        <v>8.1999999999999993</v>
      </c>
      <c r="D21" s="144">
        <f t="shared" ref="D21:X21" si="2">+D20+D18</f>
        <v>0.97499999999999998</v>
      </c>
      <c r="E21" s="144">
        <f t="shared" si="2"/>
        <v>0.84</v>
      </c>
      <c r="F21" s="144">
        <f t="shared" si="2"/>
        <v>0.98</v>
      </c>
      <c r="G21" s="144">
        <f t="shared" si="2"/>
        <v>70</v>
      </c>
      <c r="H21" s="144">
        <f t="shared" si="2"/>
        <v>0.97499999999999998</v>
      </c>
      <c r="I21" s="144">
        <f t="shared" si="2"/>
        <v>5.24</v>
      </c>
      <c r="J21" s="144">
        <f t="shared" si="2"/>
        <v>1.4</v>
      </c>
      <c r="K21" s="144">
        <f t="shared" si="2"/>
        <v>0.97499999999999998</v>
      </c>
      <c r="L21" s="144">
        <f t="shared" si="2"/>
        <v>1.75</v>
      </c>
      <c r="M21" s="144">
        <f t="shared" si="2"/>
        <v>5.6</v>
      </c>
      <c r="N21" s="144">
        <f t="shared" si="2"/>
        <v>0.35</v>
      </c>
      <c r="O21" s="144">
        <f t="shared" si="2"/>
        <v>1.625</v>
      </c>
      <c r="P21" s="144">
        <f t="shared" si="2"/>
        <v>1.625</v>
      </c>
      <c r="Q21" s="144">
        <f t="shared" si="2"/>
        <v>1.4</v>
      </c>
      <c r="R21" s="144">
        <f t="shared" si="2"/>
        <v>0.35</v>
      </c>
      <c r="S21" s="144">
        <f t="shared" si="2"/>
        <v>4.9000000000000004</v>
      </c>
      <c r="T21" s="144">
        <f t="shared" si="2"/>
        <v>4.9000000000000004</v>
      </c>
      <c r="U21" s="144">
        <f t="shared" si="2"/>
        <v>0</v>
      </c>
      <c r="V21" s="144">
        <f t="shared" si="2"/>
        <v>0</v>
      </c>
      <c r="W21" s="145">
        <f t="shared" si="2"/>
        <v>0</v>
      </c>
      <c r="X21" s="145">
        <f t="shared" si="2"/>
        <v>0</v>
      </c>
      <c r="Y21" s="65"/>
    </row>
    <row r="22" spans="1:25" x14ac:dyDescent="0.2">
      <c r="A22" s="128" t="s">
        <v>9</v>
      </c>
      <c r="B22" s="130"/>
      <c r="C22" s="146">
        <v>262</v>
      </c>
      <c r="D22" s="146">
        <v>608</v>
      </c>
      <c r="E22" s="146">
        <v>2948</v>
      </c>
      <c r="F22" s="146">
        <v>1650</v>
      </c>
      <c r="G22" s="146">
        <v>57</v>
      </c>
      <c r="H22" s="146">
        <v>708</v>
      </c>
      <c r="I22" s="146">
        <v>187</v>
      </c>
      <c r="J22" s="146">
        <v>399</v>
      </c>
      <c r="K22" s="146">
        <v>784</v>
      </c>
      <c r="L22" s="146">
        <v>153</v>
      </c>
      <c r="M22" s="146">
        <v>1347</v>
      </c>
      <c r="N22" s="146">
        <v>238</v>
      </c>
      <c r="O22" s="146">
        <v>698</v>
      </c>
      <c r="P22" s="146">
        <v>397</v>
      </c>
      <c r="Q22" s="146">
        <v>269</v>
      </c>
      <c r="R22" s="146">
        <v>147</v>
      </c>
      <c r="S22" s="146">
        <v>160</v>
      </c>
      <c r="T22" s="146">
        <v>634</v>
      </c>
      <c r="U22" s="146"/>
      <c r="V22" s="146"/>
      <c r="W22" s="147"/>
      <c r="X22" s="147"/>
      <c r="Y22" s="65"/>
    </row>
    <row r="23" spans="1:25" x14ac:dyDescent="0.2">
      <c r="A23" s="87">
        <f>SUM(A17)</f>
        <v>70</v>
      </c>
      <c r="B23" s="88" t="s">
        <v>10</v>
      </c>
      <c r="C23" s="148">
        <f>SUM(C18*C22)</f>
        <v>1467.1999999999998</v>
      </c>
      <c r="D23" s="148">
        <f>SUM(D18*D22)</f>
        <v>0</v>
      </c>
      <c r="E23" s="148">
        <f t="shared" ref="E23:X23" si="3">SUM(E18*E22)</f>
        <v>2476.3199999999997</v>
      </c>
      <c r="F23" s="148">
        <f t="shared" si="3"/>
        <v>1617</v>
      </c>
      <c r="G23" s="148">
        <f t="shared" si="3"/>
        <v>3990</v>
      </c>
      <c r="H23" s="148">
        <f t="shared" si="3"/>
        <v>0</v>
      </c>
      <c r="I23" s="148">
        <f t="shared" si="3"/>
        <v>615.23</v>
      </c>
      <c r="J23" s="148">
        <f t="shared" si="3"/>
        <v>558.59999999999991</v>
      </c>
      <c r="K23" s="148">
        <f t="shared" si="3"/>
        <v>0</v>
      </c>
      <c r="L23" s="148">
        <f t="shared" si="3"/>
        <v>267.75</v>
      </c>
      <c r="M23" s="148">
        <f t="shared" si="3"/>
        <v>7543.2</v>
      </c>
      <c r="N23" s="148">
        <f t="shared" si="3"/>
        <v>83.3</v>
      </c>
      <c r="O23" s="148">
        <f t="shared" si="3"/>
        <v>0</v>
      </c>
      <c r="P23" s="148">
        <f t="shared" si="3"/>
        <v>0</v>
      </c>
      <c r="Q23" s="148">
        <f t="shared" si="3"/>
        <v>376.59999999999997</v>
      </c>
      <c r="R23" s="148">
        <f t="shared" si="3"/>
        <v>51.449999999999996</v>
      </c>
      <c r="S23" s="148">
        <f t="shared" si="3"/>
        <v>784</v>
      </c>
      <c r="T23" s="148">
        <f t="shared" si="3"/>
        <v>3106.6000000000004</v>
      </c>
      <c r="U23" s="148">
        <f t="shared" si="3"/>
        <v>0</v>
      </c>
      <c r="V23" s="148">
        <f t="shared" si="3"/>
        <v>0</v>
      </c>
      <c r="W23" s="148">
        <f t="shared" si="3"/>
        <v>0</v>
      </c>
      <c r="X23" s="148">
        <f t="shared" si="3"/>
        <v>0</v>
      </c>
      <c r="Y23" s="89">
        <f>SUM(C23:X23)</f>
        <v>22937.25</v>
      </c>
    </row>
    <row r="24" spans="1:25" x14ac:dyDescent="0.2">
      <c r="A24" s="87">
        <f>SUM(A19)</f>
        <v>65</v>
      </c>
      <c r="B24" s="88" t="s">
        <v>10</v>
      </c>
      <c r="C24" s="148">
        <f>SUM(C20*C22)</f>
        <v>681.2</v>
      </c>
      <c r="D24" s="148">
        <f>SUM(D20*D22)</f>
        <v>592.79999999999995</v>
      </c>
      <c r="E24" s="148">
        <f t="shared" ref="E24:X24" si="4">SUM(E20*E22)</f>
        <v>0</v>
      </c>
      <c r="F24" s="148">
        <f t="shared" si="4"/>
        <v>0</v>
      </c>
      <c r="G24" s="148">
        <f t="shared" si="4"/>
        <v>0</v>
      </c>
      <c r="H24" s="148">
        <f t="shared" si="4"/>
        <v>690.3</v>
      </c>
      <c r="I24" s="148">
        <f t="shared" si="4"/>
        <v>364.65</v>
      </c>
      <c r="J24" s="148">
        <f t="shared" si="4"/>
        <v>0</v>
      </c>
      <c r="K24" s="148">
        <f t="shared" si="4"/>
        <v>764.4</v>
      </c>
      <c r="L24" s="148">
        <f t="shared" si="4"/>
        <v>0</v>
      </c>
      <c r="M24" s="148">
        <f t="shared" si="4"/>
        <v>0</v>
      </c>
      <c r="N24" s="148">
        <f t="shared" si="4"/>
        <v>0</v>
      </c>
      <c r="O24" s="148">
        <f t="shared" si="4"/>
        <v>1134.25</v>
      </c>
      <c r="P24" s="148">
        <f t="shared" si="4"/>
        <v>645.125</v>
      </c>
      <c r="Q24" s="148">
        <f t="shared" si="4"/>
        <v>0</v>
      </c>
      <c r="R24" s="148">
        <f t="shared" si="4"/>
        <v>0</v>
      </c>
      <c r="S24" s="148">
        <f t="shared" si="4"/>
        <v>0</v>
      </c>
      <c r="T24" s="148">
        <f t="shared" si="4"/>
        <v>0</v>
      </c>
      <c r="U24" s="148">
        <f t="shared" si="4"/>
        <v>0</v>
      </c>
      <c r="V24" s="148">
        <f t="shared" si="4"/>
        <v>0</v>
      </c>
      <c r="W24" s="148">
        <f t="shared" si="4"/>
        <v>0</v>
      </c>
      <c r="X24" s="148">
        <f t="shared" si="4"/>
        <v>0</v>
      </c>
      <c r="Y24" s="89">
        <f>SUM(C24:X24)</f>
        <v>4872.7250000000004</v>
      </c>
    </row>
    <row r="25" spans="1:25" x14ac:dyDescent="0.2">
      <c r="A25" s="119" t="s">
        <v>11</v>
      </c>
      <c r="B25" s="120"/>
      <c r="C25" s="149">
        <f>SUM(C23:C24)</f>
        <v>2148.3999999999996</v>
      </c>
      <c r="D25" s="149">
        <f t="shared" ref="D25:W25" si="5">+D21*D22</f>
        <v>592.79999999999995</v>
      </c>
      <c r="E25" s="149">
        <f t="shared" si="5"/>
        <v>2476.3199999999997</v>
      </c>
      <c r="F25" s="149">
        <f t="shared" si="5"/>
        <v>1617</v>
      </c>
      <c r="G25" s="149">
        <f t="shared" si="5"/>
        <v>3990</v>
      </c>
      <c r="H25" s="149">
        <f t="shared" si="5"/>
        <v>690.3</v>
      </c>
      <c r="I25" s="149">
        <f t="shared" si="5"/>
        <v>979.88</v>
      </c>
      <c r="J25" s="149">
        <f t="shared" si="5"/>
        <v>558.59999999999991</v>
      </c>
      <c r="K25" s="149">
        <f t="shared" si="5"/>
        <v>764.4</v>
      </c>
      <c r="L25" s="149">
        <f t="shared" si="5"/>
        <v>267.75</v>
      </c>
      <c r="M25" s="149">
        <f t="shared" si="5"/>
        <v>7543.2</v>
      </c>
      <c r="N25" s="149">
        <f t="shared" si="5"/>
        <v>83.3</v>
      </c>
      <c r="O25" s="149">
        <f t="shared" si="5"/>
        <v>1134.25</v>
      </c>
      <c r="P25" s="149">
        <f t="shared" si="5"/>
        <v>645.125</v>
      </c>
      <c r="Q25" s="149">
        <f t="shared" si="5"/>
        <v>376.59999999999997</v>
      </c>
      <c r="R25" s="149">
        <f t="shared" si="5"/>
        <v>51.449999999999996</v>
      </c>
      <c r="S25" s="149">
        <f t="shared" si="5"/>
        <v>784</v>
      </c>
      <c r="T25" s="149">
        <f t="shared" si="5"/>
        <v>3106.6000000000004</v>
      </c>
      <c r="U25" s="149">
        <f t="shared" si="5"/>
        <v>0</v>
      </c>
      <c r="V25" s="149">
        <f t="shared" si="5"/>
        <v>0</v>
      </c>
      <c r="W25" s="150">
        <f t="shared" si="5"/>
        <v>0</v>
      </c>
      <c r="X25" s="150">
        <v>17</v>
      </c>
      <c r="Y25" s="89">
        <f>SUM(C25:X25)</f>
        <v>27826.974999999999</v>
      </c>
    </row>
    <row r="26" spans="1:25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s="154" customForma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2"/>
    </row>
    <row r="28" spans="1:25" x14ac:dyDescent="0.2">
      <c r="A28" s="155" t="s">
        <v>12</v>
      </c>
      <c r="B28" s="155"/>
      <c r="C28" s="156"/>
      <c r="H28" s="155" t="s">
        <v>13</v>
      </c>
      <c r="I28" s="155"/>
      <c r="J28" s="155"/>
      <c r="K28" s="155"/>
      <c r="P28" s="155" t="s">
        <v>14</v>
      </c>
      <c r="Q28" s="155"/>
      <c r="R28" s="155"/>
      <c r="S28" s="155"/>
    </row>
    <row r="31" spans="1:25" x14ac:dyDescent="0.2">
      <c r="B31" s="121" t="s">
        <v>0</v>
      </c>
      <c r="C31" s="121"/>
      <c r="D31" s="121"/>
      <c r="E31" s="121"/>
      <c r="F31" s="121"/>
      <c r="G31" s="121"/>
      <c r="H31" s="121"/>
      <c r="I31" s="121"/>
      <c r="J31" s="121"/>
      <c r="L31" s="60"/>
      <c r="M31" s="122" t="s">
        <v>1</v>
      </c>
      <c r="N31" s="122"/>
      <c r="O31" s="122"/>
      <c r="P31" s="122"/>
      <c r="Q31" s="122"/>
      <c r="R31" s="122" t="s">
        <v>15</v>
      </c>
      <c r="S31" s="122"/>
      <c r="T31" s="122"/>
      <c r="U31" s="122"/>
      <c r="V31" s="122"/>
    </row>
    <row r="32" spans="1:25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3">
        <v>43087</v>
      </c>
      <c r="Q32" s="123"/>
      <c r="R32" s="123"/>
      <c r="S32" s="123"/>
      <c r="T32" s="63"/>
      <c r="U32" s="63"/>
      <c r="V32" s="63"/>
    </row>
    <row r="33" spans="1:25" x14ac:dyDescent="0.2">
      <c r="A33" s="124"/>
      <c r="B33" s="125"/>
      <c r="C33" s="128" t="s">
        <v>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64"/>
      <c r="X33" s="64"/>
      <c r="Y33" s="65"/>
    </row>
    <row r="34" spans="1:25" ht="47.25" thickBot="1" x14ac:dyDescent="0.25">
      <c r="A34" s="126"/>
      <c r="B34" s="127"/>
      <c r="C34" s="66" t="s">
        <v>28</v>
      </c>
      <c r="D34" s="68" t="s">
        <v>35</v>
      </c>
      <c r="E34" s="68" t="s">
        <v>32</v>
      </c>
      <c r="F34" s="68" t="s">
        <v>41</v>
      </c>
      <c r="G34" s="68" t="s">
        <v>55</v>
      </c>
      <c r="H34" s="68" t="s">
        <v>42</v>
      </c>
      <c r="I34" s="68" t="s">
        <v>36</v>
      </c>
      <c r="J34" s="68" t="s">
        <v>63</v>
      </c>
      <c r="K34" s="68" t="s">
        <v>56</v>
      </c>
      <c r="L34" s="68" t="s">
        <v>72</v>
      </c>
      <c r="M34" s="68" t="s">
        <v>29</v>
      </c>
      <c r="N34" s="68" t="s">
        <v>50</v>
      </c>
      <c r="O34" s="68"/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1" t="s">
        <v>5</v>
      </c>
      <c r="B35" s="71" t="s">
        <v>31</v>
      </c>
      <c r="C35" s="72"/>
      <c r="D35" s="72"/>
      <c r="E35" s="72"/>
      <c r="F35" s="72"/>
      <c r="G35" s="72"/>
      <c r="H35" s="72"/>
      <c r="I35" s="72"/>
      <c r="J35" s="72"/>
      <c r="K35" s="72"/>
      <c r="L35" s="72">
        <v>60</v>
      </c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2"/>
      <c r="B36" s="74" t="s">
        <v>114</v>
      </c>
      <c r="C36" s="75"/>
      <c r="D36" s="75"/>
      <c r="E36" s="75"/>
      <c r="F36" s="75">
        <v>3</v>
      </c>
      <c r="G36" s="75"/>
      <c r="H36" s="75" t="s">
        <v>115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2"/>
      <c r="B37" s="74" t="s">
        <v>74</v>
      </c>
      <c r="C37" s="75">
        <v>80</v>
      </c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3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1" t="s">
        <v>6</v>
      </c>
      <c r="B39" s="71" t="s">
        <v>33</v>
      </c>
      <c r="C39" s="72"/>
      <c r="D39" s="72"/>
      <c r="E39" s="72"/>
      <c r="F39" s="72"/>
      <c r="G39" s="72"/>
      <c r="H39" s="72"/>
      <c r="I39" s="72">
        <v>30</v>
      </c>
      <c r="J39" s="72">
        <v>30</v>
      </c>
      <c r="K39" s="72"/>
      <c r="L39" s="72"/>
      <c r="M39" s="72"/>
      <c r="N39" s="72">
        <v>15</v>
      </c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2"/>
      <c r="B40" s="74" t="s">
        <v>85</v>
      </c>
      <c r="C40" s="75"/>
      <c r="D40" s="75">
        <v>15</v>
      </c>
      <c r="E40" s="75"/>
      <c r="F40" s="75"/>
      <c r="G40" s="75">
        <v>50</v>
      </c>
      <c r="H40" s="75"/>
      <c r="I40" s="75">
        <v>10</v>
      </c>
      <c r="J40" s="75"/>
      <c r="K40" s="75">
        <v>50</v>
      </c>
      <c r="L40" s="75"/>
      <c r="M40" s="75">
        <v>3</v>
      </c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2"/>
      <c r="B41" s="74" t="s">
        <v>28</v>
      </c>
      <c r="C41" s="75">
        <v>60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3"/>
      <c r="B42" s="77" t="s">
        <v>32</v>
      </c>
      <c r="C42" s="78"/>
      <c r="D42" s="78"/>
      <c r="E42" s="78">
        <v>15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customHeight="1" x14ac:dyDescent="0.2">
      <c r="A43" s="131" t="s">
        <v>7</v>
      </c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  <c r="W43" s="159"/>
      <c r="X43" s="159"/>
      <c r="Y43" s="65"/>
    </row>
    <row r="44" spans="1:25" x14ac:dyDescent="0.2">
      <c r="A44" s="132"/>
      <c r="B44" s="160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61"/>
      <c r="W44" s="161"/>
      <c r="X44" s="161"/>
      <c r="Y44" s="65"/>
    </row>
    <row r="45" spans="1:25" x14ac:dyDescent="0.2">
      <c r="A45" s="132"/>
      <c r="B45" s="160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61"/>
      <c r="W45" s="161"/>
      <c r="X45" s="161"/>
      <c r="Y45" s="65"/>
    </row>
    <row r="46" spans="1:25" ht="12.75" thickBot="1" x14ac:dyDescent="0.25">
      <c r="A46" s="134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  <c r="W46" s="164"/>
      <c r="X46" s="164"/>
      <c r="Y46" s="65"/>
    </row>
    <row r="47" spans="1:25" ht="12.75" thickBot="1" x14ac:dyDescent="0.25">
      <c r="A47" s="81">
        <f>SUM(C32)</f>
        <v>110</v>
      </c>
      <c r="B47" s="82" t="s">
        <v>169</v>
      </c>
      <c r="C47" s="137">
        <f>SUM(C35:C38)</f>
        <v>80</v>
      </c>
      <c r="D47" s="137">
        <f t="shared" ref="D47:X47" si="6">SUM(D35:D38)</f>
        <v>0</v>
      </c>
      <c r="E47" s="137">
        <f t="shared" si="6"/>
        <v>15</v>
      </c>
      <c r="F47" s="137">
        <f t="shared" si="6"/>
        <v>3</v>
      </c>
      <c r="G47" s="137">
        <f t="shared" si="6"/>
        <v>0</v>
      </c>
      <c r="H47" s="137">
        <f t="shared" si="6"/>
        <v>0</v>
      </c>
      <c r="I47" s="137">
        <f t="shared" si="6"/>
        <v>0</v>
      </c>
      <c r="J47" s="137">
        <f t="shared" si="6"/>
        <v>0</v>
      </c>
      <c r="K47" s="137">
        <f t="shared" si="6"/>
        <v>0</v>
      </c>
      <c r="L47" s="137">
        <f t="shared" si="6"/>
        <v>60</v>
      </c>
      <c r="M47" s="137">
        <f t="shared" si="6"/>
        <v>0</v>
      </c>
      <c r="N47" s="137">
        <f t="shared" si="6"/>
        <v>0</v>
      </c>
      <c r="O47" s="137">
        <f t="shared" si="6"/>
        <v>0</v>
      </c>
      <c r="P47" s="137">
        <f t="shared" si="6"/>
        <v>0</v>
      </c>
      <c r="Q47" s="137">
        <f t="shared" si="6"/>
        <v>0</v>
      </c>
      <c r="R47" s="137">
        <f t="shared" si="6"/>
        <v>0</v>
      </c>
      <c r="S47" s="137">
        <f t="shared" si="6"/>
        <v>0</v>
      </c>
      <c r="T47" s="137">
        <f t="shared" si="6"/>
        <v>0</v>
      </c>
      <c r="U47" s="137">
        <f t="shared" si="6"/>
        <v>0</v>
      </c>
      <c r="V47" s="137">
        <f t="shared" si="6"/>
        <v>0</v>
      </c>
      <c r="W47" s="137">
        <f t="shared" si="6"/>
        <v>0</v>
      </c>
      <c r="X47" s="137">
        <f t="shared" si="6"/>
        <v>0</v>
      </c>
      <c r="Y47" s="65"/>
    </row>
    <row r="48" spans="1:25" x14ac:dyDescent="0.2">
      <c r="A48" s="83"/>
      <c r="B48" s="84" t="s">
        <v>170</v>
      </c>
      <c r="C48" s="139">
        <f>SUM(A47*C47)/1000</f>
        <v>8.8000000000000007</v>
      </c>
      <c r="D48" s="139">
        <f>+(A47*D47)/1000</f>
        <v>0</v>
      </c>
      <c r="E48" s="139">
        <f>+(A47*E47)/1000</f>
        <v>1.65</v>
      </c>
      <c r="F48" s="139">
        <f>+(A47*F47)/1000</f>
        <v>0.33</v>
      </c>
      <c r="G48" s="139">
        <f>+(A47*G47)/1000</f>
        <v>0</v>
      </c>
      <c r="H48" s="139">
        <f>+(A47*H47)/1000</f>
        <v>0</v>
      </c>
      <c r="I48" s="139">
        <f>+(A47*I47)/1000</f>
        <v>0</v>
      </c>
      <c r="J48" s="139">
        <f>+(A47*J47)/1000</f>
        <v>0</v>
      </c>
      <c r="K48" s="139">
        <f>+(A47*K47)/1000</f>
        <v>0</v>
      </c>
      <c r="L48" s="139">
        <f>+(A47*L47)/1000</f>
        <v>6.6</v>
      </c>
      <c r="M48" s="139">
        <f>+(A47*M47)/1000</f>
        <v>0</v>
      </c>
      <c r="N48" s="139">
        <f>+(A47*N47)/1000</f>
        <v>0</v>
      </c>
      <c r="O48" s="139">
        <f>+(A47*O47)/1000</f>
        <v>0</v>
      </c>
      <c r="P48" s="139">
        <f>+(A47*P47)/1000</f>
        <v>0</v>
      </c>
      <c r="Q48" s="139">
        <f>+(A47*Q47)/1000</f>
        <v>0</v>
      </c>
      <c r="R48" s="139">
        <f>+(A47*R47)/1000</f>
        <v>0</v>
      </c>
      <c r="S48" s="139">
        <f>+(A47*S47)/1000</f>
        <v>0</v>
      </c>
      <c r="T48" s="139">
        <f>+(A47*T47)/1000</f>
        <v>0</v>
      </c>
      <c r="U48" s="139">
        <f>+(A47*U47)/1000</f>
        <v>0</v>
      </c>
      <c r="V48" s="139">
        <f>+(A47*V47)/1000</f>
        <v>0</v>
      </c>
      <c r="W48" s="139">
        <f>+(A47*W47)/1000</f>
        <v>0</v>
      </c>
      <c r="X48" s="139">
        <f>+(A47*X47)/1000</f>
        <v>0</v>
      </c>
      <c r="Y48" s="65"/>
    </row>
    <row r="49" spans="1:25" x14ac:dyDescent="0.2">
      <c r="A49" s="81">
        <f>SUM(D32)</f>
        <v>100</v>
      </c>
      <c r="B49" s="84" t="s">
        <v>171</v>
      </c>
      <c r="C49" s="140">
        <f>SUM(C39:C42)</f>
        <v>60</v>
      </c>
      <c r="D49" s="140">
        <f t="shared" ref="D49:X49" si="7">SUM(D39:D42)</f>
        <v>15</v>
      </c>
      <c r="E49" s="140">
        <f t="shared" si="7"/>
        <v>15</v>
      </c>
      <c r="F49" s="140">
        <f t="shared" si="7"/>
        <v>0</v>
      </c>
      <c r="G49" s="140">
        <f t="shared" si="7"/>
        <v>50</v>
      </c>
      <c r="H49" s="140">
        <f t="shared" si="7"/>
        <v>0</v>
      </c>
      <c r="I49" s="140">
        <f t="shared" si="7"/>
        <v>40</v>
      </c>
      <c r="J49" s="140">
        <f t="shared" si="7"/>
        <v>30</v>
      </c>
      <c r="K49" s="140">
        <f t="shared" si="7"/>
        <v>50</v>
      </c>
      <c r="L49" s="140">
        <f t="shared" si="7"/>
        <v>0</v>
      </c>
      <c r="M49" s="140">
        <f t="shared" si="7"/>
        <v>3</v>
      </c>
      <c r="N49" s="140">
        <f t="shared" si="7"/>
        <v>15</v>
      </c>
      <c r="O49" s="140">
        <f t="shared" si="7"/>
        <v>0</v>
      </c>
      <c r="P49" s="140">
        <f t="shared" si="7"/>
        <v>0</v>
      </c>
      <c r="Q49" s="140">
        <f t="shared" si="7"/>
        <v>0</v>
      </c>
      <c r="R49" s="140">
        <f t="shared" si="7"/>
        <v>0</v>
      </c>
      <c r="S49" s="140">
        <f t="shared" si="7"/>
        <v>0</v>
      </c>
      <c r="T49" s="140">
        <f t="shared" si="7"/>
        <v>0</v>
      </c>
      <c r="U49" s="140">
        <f t="shared" si="7"/>
        <v>0</v>
      </c>
      <c r="V49" s="140">
        <f t="shared" si="7"/>
        <v>0</v>
      </c>
      <c r="W49" s="140">
        <f t="shared" si="7"/>
        <v>0</v>
      </c>
      <c r="X49" s="140">
        <f t="shared" si="7"/>
        <v>0</v>
      </c>
      <c r="Y49" s="65"/>
    </row>
    <row r="50" spans="1:25" ht="12.75" thickBot="1" x14ac:dyDescent="0.25">
      <c r="A50" s="85"/>
      <c r="B50" s="86" t="s">
        <v>172</v>
      </c>
      <c r="C50" s="142">
        <f>SUM(A49*C49)/1000</f>
        <v>6</v>
      </c>
      <c r="D50" s="142">
        <f>+(A49*D49)/1000</f>
        <v>1.5</v>
      </c>
      <c r="E50" s="142">
        <f>+(A49*E49)/1000</f>
        <v>1.5</v>
      </c>
      <c r="F50" s="142">
        <f>+(A49*F49)/1000</f>
        <v>0</v>
      </c>
      <c r="G50" s="142">
        <f>+(A49*G49)/1000</f>
        <v>5</v>
      </c>
      <c r="H50" s="142">
        <f>+(A49*H49)/1000</f>
        <v>0</v>
      </c>
      <c r="I50" s="142">
        <f>+(A49*I49)/1000</f>
        <v>4</v>
      </c>
      <c r="J50" s="142">
        <f>+(A49*J49)/1000</f>
        <v>3</v>
      </c>
      <c r="K50" s="142">
        <f>+(A49*K49)/1000</f>
        <v>5</v>
      </c>
      <c r="L50" s="142">
        <f>+(A49*L49)/1000</f>
        <v>0</v>
      </c>
      <c r="M50" s="142">
        <f>+(A49*M49)/1000</f>
        <v>0.3</v>
      </c>
      <c r="N50" s="142">
        <f>+(A49*N49)/1000</f>
        <v>1.5</v>
      </c>
      <c r="O50" s="142">
        <f>+(A49*O49)/1000</f>
        <v>0</v>
      </c>
      <c r="P50" s="142">
        <f>+(A49*P49)/1000</f>
        <v>0</v>
      </c>
      <c r="Q50" s="142">
        <f>+(A49*Q49)/1000</f>
        <v>0</v>
      </c>
      <c r="R50" s="142">
        <f>+(A49*R49)/1000</f>
        <v>0</v>
      </c>
      <c r="S50" s="142">
        <f>+(A49*S49)/1000</f>
        <v>0</v>
      </c>
      <c r="T50" s="142">
        <f>+(A49*T49)/1000</f>
        <v>0</v>
      </c>
      <c r="U50" s="142">
        <f>+(A49*U49)/1000</f>
        <v>0</v>
      </c>
      <c r="V50" s="143">
        <f>+(A49*V49)/1000</f>
        <v>0</v>
      </c>
      <c r="W50" s="143">
        <f>+(A49*W49)/1000</f>
        <v>0</v>
      </c>
      <c r="X50" s="143">
        <f>+(A49*X49)/1000</f>
        <v>0</v>
      </c>
      <c r="Y50" s="65"/>
    </row>
    <row r="51" spans="1:25" x14ac:dyDescent="0.2">
      <c r="A51" s="135" t="s">
        <v>8</v>
      </c>
      <c r="B51" s="136"/>
      <c r="C51" s="144">
        <f>+C50+C48</f>
        <v>14.8</v>
      </c>
      <c r="D51" s="144">
        <f t="shared" ref="D51:X51" si="8">+D50+D48</f>
        <v>1.5</v>
      </c>
      <c r="E51" s="144">
        <f t="shared" si="8"/>
        <v>3.15</v>
      </c>
      <c r="F51" s="144">
        <f t="shared" si="8"/>
        <v>0.33</v>
      </c>
      <c r="G51" s="144">
        <f t="shared" si="8"/>
        <v>5</v>
      </c>
      <c r="H51" s="144">
        <f t="shared" si="8"/>
        <v>0</v>
      </c>
      <c r="I51" s="144">
        <f t="shared" si="8"/>
        <v>4</v>
      </c>
      <c r="J51" s="144">
        <f t="shared" si="8"/>
        <v>3</v>
      </c>
      <c r="K51" s="144">
        <f t="shared" si="8"/>
        <v>5</v>
      </c>
      <c r="L51" s="144">
        <f t="shared" si="8"/>
        <v>6.6</v>
      </c>
      <c r="M51" s="144">
        <f t="shared" si="8"/>
        <v>0.3</v>
      </c>
      <c r="N51" s="144">
        <f t="shared" si="8"/>
        <v>1.5</v>
      </c>
      <c r="O51" s="144">
        <f t="shared" si="8"/>
        <v>0</v>
      </c>
      <c r="P51" s="144">
        <f t="shared" si="8"/>
        <v>0</v>
      </c>
      <c r="Q51" s="144">
        <f t="shared" si="8"/>
        <v>0</v>
      </c>
      <c r="R51" s="144">
        <f t="shared" si="8"/>
        <v>0</v>
      </c>
      <c r="S51" s="144">
        <f t="shared" si="8"/>
        <v>0</v>
      </c>
      <c r="T51" s="144">
        <f t="shared" si="8"/>
        <v>0</v>
      </c>
      <c r="U51" s="144">
        <f t="shared" si="8"/>
        <v>0</v>
      </c>
      <c r="V51" s="145">
        <f t="shared" si="8"/>
        <v>0</v>
      </c>
      <c r="W51" s="145">
        <f t="shared" si="8"/>
        <v>0</v>
      </c>
      <c r="X51" s="145">
        <f t="shared" si="8"/>
        <v>0</v>
      </c>
      <c r="Y51" s="65"/>
    </row>
    <row r="52" spans="1:25" x14ac:dyDescent="0.2">
      <c r="A52" s="128" t="s">
        <v>9</v>
      </c>
      <c r="B52" s="130"/>
      <c r="C52" s="146">
        <v>262</v>
      </c>
      <c r="D52" s="146">
        <v>608</v>
      </c>
      <c r="E52" s="146">
        <v>1650</v>
      </c>
      <c r="F52" s="146">
        <v>2948</v>
      </c>
      <c r="G52" s="146">
        <v>1347</v>
      </c>
      <c r="H52" s="146">
        <v>57</v>
      </c>
      <c r="I52" s="146">
        <v>187</v>
      </c>
      <c r="J52" s="146">
        <v>138</v>
      </c>
      <c r="K52" s="146">
        <v>397</v>
      </c>
      <c r="L52" s="146">
        <v>348</v>
      </c>
      <c r="M52" s="146">
        <v>147</v>
      </c>
      <c r="N52" s="146">
        <v>708</v>
      </c>
      <c r="O52" s="146"/>
      <c r="P52" s="146"/>
      <c r="Q52" s="146"/>
      <c r="R52" s="146"/>
      <c r="S52" s="146"/>
      <c r="T52" s="146"/>
      <c r="U52" s="146"/>
      <c r="V52" s="147"/>
      <c r="W52" s="147"/>
      <c r="X52" s="147"/>
      <c r="Y52" s="65"/>
    </row>
    <row r="53" spans="1:25" x14ac:dyDescent="0.2">
      <c r="A53" s="87">
        <f>SUM(A47)</f>
        <v>110</v>
      </c>
      <c r="B53" s="88" t="s">
        <v>10</v>
      </c>
      <c r="C53" s="148">
        <f>SUM(C48*C52)</f>
        <v>2305.6000000000004</v>
      </c>
      <c r="D53" s="148">
        <f>SUM(D48*D52)</f>
        <v>0</v>
      </c>
      <c r="E53" s="148">
        <f t="shared" ref="E53:X53" si="9">SUM(E48*E52)</f>
        <v>2722.5</v>
      </c>
      <c r="F53" s="148">
        <f t="shared" si="9"/>
        <v>972.84</v>
      </c>
      <c r="G53" s="148">
        <f t="shared" si="9"/>
        <v>0</v>
      </c>
      <c r="H53" s="148">
        <f t="shared" si="9"/>
        <v>0</v>
      </c>
      <c r="I53" s="148">
        <f t="shared" si="9"/>
        <v>0</v>
      </c>
      <c r="J53" s="148">
        <f t="shared" si="9"/>
        <v>0</v>
      </c>
      <c r="K53" s="148">
        <f t="shared" si="9"/>
        <v>0</v>
      </c>
      <c r="L53" s="148">
        <f t="shared" si="9"/>
        <v>2296.7999999999997</v>
      </c>
      <c r="M53" s="148">
        <f t="shared" si="9"/>
        <v>0</v>
      </c>
      <c r="N53" s="148">
        <f t="shared" si="9"/>
        <v>0</v>
      </c>
      <c r="O53" s="148">
        <f t="shared" si="9"/>
        <v>0</v>
      </c>
      <c r="P53" s="148">
        <f t="shared" si="9"/>
        <v>0</v>
      </c>
      <c r="Q53" s="148">
        <f t="shared" si="9"/>
        <v>0</v>
      </c>
      <c r="R53" s="148">
        <f t="shared" si="9"/>
        <v>0</v>
      </c>
      <c r="S53" s="148">
        <f t="shared" si="9"/>
        <v>0</v>
      </c>
      <c r="T53" s="148">
        <f t="shared" si="9"/>
        <v>0</v>
      </c>
      <c r="U53" s="148">
        <f t="shared" si="9"/>
        <v>0</v>
      </c>
      <c r="V53" s="148">
        <f t="shared" si="9"/>
        <v>0</v>
      </c>
      <c r="W53" s="148">
        <f t="shared" si="9"/>
        <v>0</v>
      </c>
      <c r="X53" s="148">
        <f t="shared" si="9"/>
        <v>0</v>
      </c>
      <c r="Y53" s="89">
        <f>SUM(C53:X53)</f>
        <v>8297.74</v>
      </c>
    </row>
    <row r="54" spans="1:25" x14ac:dyDescent="0.2">
      <c r="A54" s="87">
        <f>SUM(A49)</f>
        <v>100</v>
      </c>
      <c r="B54" s="88" t="s">
        <v>10</v>
      </c>
      <c r="C54" s="148">
        <f>SUM(C50*C52)</f>
        <v>1572</v>
      </c>
      <c r="D54" s="148">
        <f>SUM(D50*D52)</f>
        <v>912</v>
      </c>
      <c r="E54" s="148">
        <f t="shared" ref="E54:X54" si="10">SUM(E50*E52)</f>
        <v>2475</v>
      </c>
      <c r="F54" s="148">
        <f t="shared" si="10"/>
        <v>0</v>
      </c>
      <c r="G54" s="148">
        <f t="shared" si="10"/>
        <v>6735</v>
      </c>
      <c r="H54" s="148">
        <f t="shared" si="10"/>
        <v>0</v>
      </c>
      <c r="I54" s="148">
        <f t="shared" si="10"/>
        <v>748</v>
      </c>
      <c r="J54" s="148">
        <f t="shared" si="10"/>
        <v>414</v>
      </c>
      <c r="K54" s="148">
        <f t="shared" si="10"/>
        <v>1985</v>
      </c>
      <c r="L54" s="148">
        <f t="shared" si="10"/>
        <v>0</v>
      </c>
      <c r="M54" s="148">
        <f t="shared" si="10"/>
        <v>44.1</v>
      </c>
      <c r="N54" s="148">
        <f t="shared" si="10"/>
        <v>1062</v>
      </c>
      <c r="O54" s="148">
        <f t="shared" si="10"/>
        <v>0</v>
      </c>
      <c r="P54" s="148">
        <f t="shared" si="10"/>
        <v>0</v>
      </c>
      <c r="Q54" s="148">
        <f t="shared" si="10"/>
        <v>0</v>
      </c>
      <c r="R54" s="148">
        <f t="shared" si="10"/>
        <v>0</v>
      </c>
      <c r="S54" s="148">
        <f t="shared" si="10"/>
        <v>0</v>
      </c>
      <c r="T54" s="148">
        <f t="shared" si="10"/>
        <v>0</v>
      </c>
      <c r="U54" s="148">
        <f t="shared" si="10"/>
        <v>0</v>
      </c>
      <c r="V54" s="148">
        <f t="shared" si="10"/>
        <v>0</v>
      </c>
      <c r="W54" s="148">
        <f t="shared" si="10"/>
        <v>0</v>
      </c>
      <c r="X54" s="148">
        <f t="shared" si="10"/>
        <v>0</v>
      </c>
      <c r="Y54" s="89">
        <f>SUM(C54:X54)</f>
        <v>15947.1</v>
      </c>
    </row>
    <row r="55" spans="1:25" x14ac:dyDescent="0.2">
      <c r="A55" s="119" t="s">
        <v>11</v>
      </c>
      <c r="B55" s="120"/>
      <c r="C55" s="149">
        <f>SUM(C53:C54)</f>
        <v>3877.6000000000004</v>
      </c>
      <c r="D55" s="149">
        <f t="shared" ref="D55:X55" si="11">+D51*D52</f>
        <v>912</v>
      </c>
      <c r="E55" s="149">
        <f t="shared" si="11"/>
        <v>5197.5</v>
      </c>
      <c r="F55" s="149">
        <f t="shared" si="11"/>
        <v>972.84</v>
      </c>
      <c r="G55" s="149">
        <f t="shared" si="11"/>
        <v>6735</v>
      </c>
      <c r="H55" s="149">
        <f t="shared" si="11"/>
        <v>0</v>
      </c>
      <c r="I55" s="149">
        <f t="shared" si="11"/>
        <v>748</v>
      </c>
      <c r="J55" s="149">
        <f t="shared" si="11"/>
        <v>414</v>
      </c>
      <c r="K55" s="149">
        <f t="shared" si="11"/>
        <v>1985</v>
      </c>
      <c r="L55" s="149">
        <f t="shared" si="11"/>
        <v>2296.7999999999997</v>
      </c>
      <c r="M55" s="149">
        <f t="shared" si="11"/>
        <v>44.1</v>
      </c>
      <c r="N55" s="149">
        <f t="shared" si="11"/>
        <v>1062</v>
      </c>
      <c r="O55" s="149">
        <f t="shared" si="11"/>
        <v>0</v>
      </c>
      <c r="P55" s="149">
        <f t="shared" si="11"/>
        <v>0</v>
      </c>
      <c r="Q55" s="149">
        <f t="shared" si="11"/>
        <v>0</v>
      </c>
      <c r="R55" s="149">
        <f t="shared" si="11"/>
        <v>0</v>
      </c>
      <c r="S55" s="149">
        <f t="shared" si="11"/>
        <v>0</v>
      </c>
      <c r="T55" s="149">
        <f t="shared" si="11"/>
        <v>0</v>
      </c>
      <c r="U55" s="149">
        <f t="shared" si="11"/>
        <v>0</v>
      </c>
      <c r="V55" s="150">
        <f t="shared" si="11"/>
        <v>0</v>
      </c>
      <c r="W55" s="150">
        <f t="shared" si="11"/>
        <v>0</v>
      </c>
      <c r="X55" s="150">
        <f t="shared" si="11"/>
        <v>0</v>
      </c>
      <c r="Y55" s="89">
        <f>SUM(C55:X55)</f>
        <v>24244.84</v>
      </c>
    </row>
    <row r="56" spans="1:25" x14ac:dyDescent="0.2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2"/>
    </row>
    <row r="57" spans="1:25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2"/>
    </row>
    <row r="58" spans="1:25" x14ac:dyDescent="0.2">
      <c r="A58" s="155" t="s">
        <v>12</v>
      </c>
      <c r="B58" s="155"/>
      <c r="C58" s="156"/>
      <c r="H58" s="155" t="s">
        <v>13</v>
      </c>
      <c r="I58" s="155"/>
      <c r="J58" s="155"/>
      <c r="K58" s="155"/>
      <c r="P58" s="155" t="s">
        <v>14</v>
      </c>
      <c r="Q58" s="155"/>
      <c r="R58" s="155"/>
      <c r="S58" s="15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AC44" sqref="AC4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43098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65.25" thickBot="1" x14ac:dyDescent="0.2">
      <c r="A4" s="107"/>
      <c r="B4" s="108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46</v>
      </c>
      <c r="H4" s="18" t="s">
        <v>158</v>
      </c>
      <c r="I4" s="19" t="s">
        <v>48</v>
      </c>
      <c r="J4" s="18" t="s">
        <v>30</v>
      </c>
      <c r="K4" s="18" t="s">
        <v>36</v>
      </c>
      <c r="L4" s="18" t="s">
        <v>80</v>
      </c>
      <c r="M4" s="18" t="s">
        <v>24</v>
      </c>
      <c r="N4" s="19" t="s">
        <v>27</v>
      </c>
      <c r="O4" s="18" t="s">
        <v>160</v>
      </c>
      <c r="P4" s="18" t="s">
        <v>161</v>
      </c>
      <c r="Q4" s="18" t="s">
        <v>40</v>
      </c>
      <c r="R4" s="18" t="s">
        <v>70</v>
      </c>
      <c r="S4" s="18" t="s">
        <v>29</v>
      </c>
      <c r="T4" s="18" t="s">
        <v>25</v>
      </c>
      <c r="U4" s="19" t="s">
        <v>49</v>
      </c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62</v>
      </c>
      <c r="C6" s="25"/>
      <c r="D6" s="25">
        <v>6</v>
      </c>
      <c r="E6" s="25"/>
      <c r="F6" s="25"/>
      <c r="G6" s="25">
        <v>35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98</v>
      </c>
      <c r="C7" s="25"/>
      <c r="D7" s="25"/>
      <c r="E7" s="25">
        <v>7</v>
      </c>
      <c r="F7" s="25"/>
      <c r="G7" s="25"/>
      <c r="H7" s="25"/>
      <c r="I7" s="25">
        <v>25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80</v>
      </c>
      <c r="C9" s="22"/>
      <c r="D9" s="22"/>
      <c r="E9" s="22"/>
      <c r="F9" s="22"/>
      <c r="G9" s="22"/>
      <c r="H9" s="22"/>
      <c r="I9" s="22"/>
      <c r="J9" s="22"/>
      <c r="K9" s="22"/>
      <c r="L9" s="22">
        <v>40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149</v>
      </c>
      <c r="C10" s="25"/>
      <c r="D10" s="25">
        <v>8</v>
      </c>
      <c r="E10" s="25"/>
      <c r="F10" s="25"/>
      <c r="G10" s="25"/>
      <c r="H10" s="25"/>
      <c r="I10" s="25"/>
      <c r="J10" s="25">
        <v>45</v>
      </c>
      <c r="K10" s="25">
        <v>10</v>
      </c>
      <c r="L10" s="25"/>
      <c r="M10" s="25">
        <v>180</v>
      </c>
      <c r="N10" s="25"/>
      <c r="O10" s="25"/>
      <c r="P10" s="25"/>
      <c r="Q10" s="25"/>
      <c r="R10" s="25"/>
      <c r="S10" s="25">
        <v>5</v>
      </c>
      <c r="T10" s="25">
        <v>7</v>
      </c>
      <c r="U10" s="25"/>
      <c r="V10" s="26"/>
      <c r="W10" s="26"/>
      <c r="X10" s="26"/>
      <c r="Y10" s="15"/>
    </row>
    <row r="11" spans="1:25" x14ac:dyDescent="0.15">
      <c r="A11" s="113"/>
      <c r="B11" s="30" t="s">
        <v>28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27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20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159</v>
      </c>
      <c r="C14" s="25"/>
      <c r="D14" s="25" t="s">
        <v>90</v>
      </c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v>35</v>
      </c>
      <c r="P14" s="25"/>
      <c r="Q14" s="25"/>
      <c r="R14" s="25"/>
      <c r="S14" s="25"/>
      <c r="T14" s="25"/>
      <c r="U14" s="25">
        <v>5</v>
      </c>
      <c r="V14" s="26"/>
      <c r="W14" s="26"/>
      <c r="X14" s="26"/>
      <c r="Y14" s="15"/>
    </row>
    <row r="15" spans="1:25" x14ac:dyDescent="0.15">
      <c r="A15" s="113"/>
      <c r="B15" s="24" t="s">
        <v>161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20</v>
      </c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28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14</v>
      </c>
      <c r="E17" s="31">
        <f t="shared" si="0"/>
        <v>7</v>
      </c>
      <c r="F17" s="31">
        <f t="shared" si="0"/>
        <v>0</v>
      </c>
      <c r="G17" s="31">
        <f t="shared" si="0"/>
        <v>35</v>
      </c>
      <c r="H17" s="31">
        <f t="shared" si="0"/>
        <v>0</v>
      </c>
      <c r="I17" s="31">
        <f t="shared" si="0"/>
        <v>25</v>
      </c>
      <c r="J17" s="31">
        <f t="shared" si="0"/>
        <v>45</v>
      </c>
      <c r="K17" s="31">
        <f t="shared" si="0"/>
        <v>10</v>
      </c>
      <c r="L17" s="31">
        <f t="shared" si="0"/>
        <v>40</v>
      </c>
      <c r="M17" s="31">
        <f t="shared" si="0"/>
        <v>180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7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1.4E-2</v>
      </c>
      <c r="E18" s="33">
        <f>+(A17*E17)/1000</f>
        <v>7.0000000000000001E-3</v>
      </c>
      <c r="F18" s="33">
        <f>+(A17*F17)/1000</f>
        <v>0</v>
      </c>
      <c r="G18" s="33">
        <f>+(A17*G17)/1000</f>
        <v>3.5000000000000003E-2</v>
      </c>
      <c r="H18" s="33">
        <f>+(A17*H17)/1000</f>
        <v>0</v>
      </c>
      <c r="I18" s="33">
        <f>+(A17*I17)/1000</f>
        <v>2.5000000000000001E-2</v>
      </c>
      <c r="J18" s="33">
        <f>+(A17*J17)/1000</f>
        <v>4.4999999999999998E-2</v>
      </c>
      <c r="K18" s="33">
        <f>+(A17*K17)/1000</f>
        <v>0.01</v>
      </c>
      <c r="L18" s="33">
        <f>+(A17*L17)/1000</f>
        <v>0.04</v>
      </c>
      <c r="M18" s="33">
        <f>+(A17*M17)/1000</f>
        <v>0.18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7.0000000000000007E-2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7.0000000000000001E-3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20</v>
      </c>
      <c r="O19" s="34">
        <f t="shared" si="1"/>
        <v>35</v>
      </c>
      <c r="P19" s="34">
        <f t="shared" si="1"/>
        <v>20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0.02</v>
      </c>
      <c r="O20" s="36">
        <f>+(A19*O19)/1000</f>
        <v>3.5000000000000003E-2</v>
      </c>
      <c r="P20" s="36">
        <f>+(A19*P19)/1000</f>
        <v>0.02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5.0000000000000001E-3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1.4E-2</v>
      </c>
      <c r="E21" s="38">
        <f t="shared" si="2"/>
        <v>1.4E-2</v>
      </c>
      <c r="F21" s="38">
        <f t="shared" si="2"/>
        <v>0</v>
      </c>
      <c r="G21" s="38">
        <f t="shared" si="2"/>
        <v>3.5000000000000003E-2</v>
      </c>
      <c r="H21" s="38">
        <f t="shared" si="2"/>
        <v>0</v>
      </c>
      <c r="I21" s="38">
        <f t="shared" si="2"/>
        <v>2.5000000000000001E-2</v>
      </c>
      <c r="J21" s="38">
        <f t="shared" si="2"/>
        <v>4.4999999999999998E-2</v>
      </c>
      <c r="K21" s="38">
        <f t="shared" si="2"/>
        <v>0.01</v>
      </c>
      <c r="L21" s="38">
        <f t="shared" si="2"/>
        <v>0.04</v>
      </c>
      <c r="M21" s="38">
        <f t="shared" si="2"/>
        <v>0.18</v>
      </c>
      <c r="N21" s="38">
        <f t="shared" si="2"/>
        <v>0.02</v>
      </c>
      <c r="O21" s="38">
        <f t="shared" si="2"/>
        <v>3.5000000000000003E-2</v>
      </c>
      <c r="P21" s="38">
        <f t="shared" si="2"/>
        <v>0.02</v>
      </c>
      <c r="Q21" s="38">
        <f t="shared" si="2"/>
        <v>7.0000000000000007E-2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7.0000000000000001E-3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/>
      <c r="G22" s="40">
        <v>390</v>
      </c>
      <c r="H22" s="40">
        <v>57</v>
      </c>
      <c r="I22" s="40">
        <v>399</v>
      </c>
      <c r="J22" s="40">
        <v>2644</v>
      </c>
      <c r="K22" s="40">
        <v>187</v>
      </c>
      <c r="L22" s="40">
        <v>784</v>
      </c>
      <c r="M22" s="40">
        <v>153</v>
      </c>
      <c r="N22" s="40">
        <v>1850</v>
      </c>
      <c r="O22" s="40">
        <v>788</v>
      </c>
      <c r="P22" s="40">
        <v>858</v>
      </c>
      <c r="Q22" s="40">
        <v>160</v>
      </c>
      <c r="R22" s="40">
        <v>790</v>
      </c>
      <c r="S22" s="40">
        <v>147</v>
      </c>
      <c r="T22" s="40">
        <v>238</v>
      </c>
      <c r="U22" s="40">
        <v>227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41.271999999999998</v>
      </c>
      <c r="E23" s="42">
        <f t="shared" ref="E23:X23" si="3">SUM(E18*E22)</f>
        <v>11.55</v>
      </c>
      <c r="F23" s="42">
        <f t="shared" si="3"/>
        <v>0</v>
      </c>
      <c r="G23" s="42">
        <f t="shared" si="3"/>
        <v>13.650000000000002</v>
      </c>
      <c r="H23" s="42">
        <f t="shared" si="3"/>
        <v>0</v>
      </c>
      <c r="I23" s="42">
        <f t="shared" si="3"/>
        <v>9.9750000000000014</v>
      </c>
      <c r="J23" s="42">
        <f t="shared" si="3"/>
        <v>118.97999999999999</v>
      </c>
      <c r="K23" s="42">
        <f t="shared" si="3"/>
        <v>1.87</v>
      </c>
      <c r="L23" s="42">
        <f t="shared" si="3"/>
        <v>31.36</v>
      </c>
      <c r="M23" s="42">
        <f t="shared" si="3"/>
        <v>27.54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11.200000000000001</v>
      </c>
      <c r="R23" s="42">
        <f t="shared" si="3"/>
        <v>55.300000000000004</v>
      </c>
      <c r="S23" s="42">
        <f t="shared" si="3"/>
        <v>0.73499999999999999</v>
      </c>
      <c r="T23" s="42">
        <f t="shared" si="3"/>
        <v>1.6659999999999999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346.05800000000005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37</v>
      </c>
      <c r="O24" s="42">
        <f t="shared" si="4"/>
        <v>27.580000000000002</v>
      </c>
      <c r="P24" s="42">
        <f t="shared" si="4"/>
        <v>17.16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1.135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104.905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41.271999999999998</v>
      </c>
      <c r="E25" s="44">
        <f t="shared" si="5"/>
        <v>23.1</v>
      </c>
      <c r="F25" s="44">
        <f t="shared" si="5"/>
        <v>0</v>
      </c>
      <c r="G25" s="44">
        <f t="shared" si="5"/>
        <v>13.650000000000002</v>
      </c>
      <c r="H25" s="44">
        <f t="shared" si="5"/>
        <v>0</v>
      </c>
      <c r="I25" s="44">
        <f t="shared" si="5"/>
        <v>9.9750000000000014</v>
      </c>
      <c r="J25" s="44">
        <f t="shared" si="5"/>
        <v>118.97999999999999</v>
      </c>
      <c r="K25" s="44">
        <f t="shared" si="5"/>
        <v>1.87</v>
      </c>
      <c r="L25" s="44">
        <f t="shared" si="5"/>
        <v>31.36</v>
      </c>
      <c r="M25" s="44">
        <f t="shared" si="5"/>
        <v>27.54</v>
      </c>
      <c r="N25" s="44">
        <f t="shared" si="5"/>
        <v>37</v>
      </c>
      <c r="O25" s="44">
        <f t="shared" si="5"/>
        <v>27.580000000000002</v>
      </c>
      <c r="P25" s="44">
        <f t="shared" si="5"/>
        <v>17.16</v>
      </c>
      <c r="Q25" s="44">
        <f t="shared" si="5"/>
        <v>11.200000000000001</v>
      </c>
      <c r="R25" s="44">
        <f t="shared" si="5"/>
        <v>55.300000000000004</v>
      </c>
      <c r="S25" s="44">
        <f t="shared" si="5"/>
        <v>0.73499999999999999</v>
      </c>
      <c r="T25" s="44">
        <f t="shared" si="5"/>
        <v>1.6659999999999999</v>
      </c>
      <c r="U25" s="44">
        <f t="shared" si="5"/>
        <v>1.135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450.96300000000002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43098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61.5" thickBot="1" x14ac:dyDescent="0.2">
      <c r="A34" s="107"/>
      <c r="B34" s="108"/>
      <c r="C34" s="16" t="s">
        <v>28</v>
      </c>
      <c r="D34" s="18" t="s">
        <v>35</v>
      </c>
      <c r="E34" s="18" t="s">
        <v>32</v>
      </c>
      <c r="F34" s="18" t="s">
        <v>41</v>
      </c>
      <c r="G34" s="18" t="s">
        <v>42</v>
      </c>
      <c r="H34" s="18" t="s">
        <v>36</v>
      </c>
      <c r="I34" s="18" t="s">
        <v>75</v>
      </c>
      <c r="J34" s="18" t="s">
        <v>55</v>
      </c>
      <c r="K34" s="18" t="s">
        <v>63</v>
      </c>
      <c r="L34" s="18" t="s">
        <v>56</v>
      </c>
      <c r="M34" s="18" t="s">
        <v>29</v>
      </c>
      <c r="N34" s="18" t="s">
        <v>113</v>
      </c>
      <c r="O34" s="18" t="s">
        <v>24</v>
      </c>
      <c r="P34" s="18" t="s">
        <v>72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97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50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98" t="s">
        <v>99</v>
      </c>
      <c r="C36" s="25"/>
      <c r="D36" s="25"/>
      <c r="E36" s="25"/>
      <c r="F36" s="25">
        <v>4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100</v>
      </c>
      <c r="C37" s="25">
        <v>80</v>
      </c>
      <c r="D37" s="25"/>
      <c r="E37" s="25">
        <v>13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33</v>
      </c>
      <c r="C39" s="22"/>
      <c r="D39" s="22">
        <v>5</v>
      </c>
      <c r="E39" s="22"/>
      <c r="F39" s="22"/>
      <c r="G39" s="22"/>
      <c r="H39" s="22">
        <v>20</v>
      </c>
      <c r="I39" s="22">
        <v>20</v>
      </c>
      <c r="J39" s="22"/>
      <c r="K39" s="22">
        <v>25</v>
      </c>
      <c r="L39" s="22"/>
      <c r="M39" s="22"/>
      <c r="N39" s="22">
        <v>15</v>
      </c>
      <c r="O39" s="22">
        <v>30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148</v>
      </c>
      <c r="C40" s="25"/>
      <c r="D40" s="25">
        <v>15</v>
      </c>
      <c r="E40" s="25"/>
      <c r="F40" s="25"/>
      <c r="G40" s="25"/>
      <c r="H40" s="25">
        <v>10</v>
      </c>
      <c r="I40" s="25"/>
      <c r="J40" s="25">
        <v>35</v>
      </c>
      <c r="K40" s="25"/>
      <c r="L40" s="25">
        <v>50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32</v>
      </c>
      <c r="C41" s="25"/>
      <c r="D41" s="25"/>
      <c r="E41" s="25">
        <v>13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44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13</v>
      </c>
      <c r="F47" s="31">
        <f t="shared" si="6"/>
        <v>4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50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1.2999999999999999E-2</v>
      </c>
      <c r="F48" s="33">
        <f>+(A47*F47)/1000</f>
        <v>4.0000000000000001E-3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0.05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13</v>
      </c>
      <c r="F49" s="34">
        <f t="shared" si="7"/>
        <v>0</v>
      </c>
      <c r="G49" s="34">
        <f t="shared" si="7"/>
        <v>0</v>
      </c>
      <c r="H49" s="34">
        <f t="shared" si="7"/>
        <v>30</v>
      </c>
      <c r="I49" s="34">
        <f t="shared" si="7"/>
        <v>20</v>
      </c>
      <c r="J49" s="34">
        <f t="shared" si="7"/>
        <v>35</v>
      </c>
      <c r="K49" s="34">
        <f t="shared" si="7"/>
        <v>25</v>
      </c>
      <c r="L49" s="34">
        <f t="shared" si="7"/>
        <v>50</v>
      </c>
      <c r="M49" s="34">
        <f t="shared" si="7"/>
        <v>3</v>
      </c>
      <c r="N49" s="34">
        <f t="shared" si="7"/>
        <v>15</v>
      </c>
      <c r="O49" s="34">
        <f t="shared" si="7"/>
        <v>30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1.2999999999999999E-2</v>
      </c>
      <c r="F50" s="36">
        <f>+(A49*F49)/1000</f>
        <v>0</v>
      </c>
      <c r="G50" s="36">
        <f>+(A49*G49)/1000</f>
        <v>0</v>
      </c>
      <c r="H50" s="36">
        <f>+(A49*H49)/1000</f>
        <v>0.03</v>
      </c>
      <c r="I50" s="36">
        <f>+(A49*I49)/1000</f>
        <v>0.02</v>
      </c>
      <c r="J50" s="36">
        <f>+(A49*J49)/1000</f>
        <v>3.5000000000000003E-2</v>
      </c>
      <c r="K50" s="36">
        <f>+(A49*K49)/1000</f>
        <v>2.5000000000000001E-2</v>
      </c>
      <c r="L50" s="36">
        <f>+(A49*L49)/1000</f>
        <v>0.05</v>
      </c>
      <c r="M50" s="36">
        <f>+(A49*M49)/1000</f>
        <v>3.0000000000000001E-3</v>
      </c>
      <c r="N50" s="36">
        <f>+(A49*N49)/1000</f>
        <v>1.4999999999999999E-2</v>
      </c>
      <c r="O50" s="36">
        <f>+(A49*O49)/1000</f>
        <v>0.03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0.02</v>
      </c>
      <c r="E51" s="38">
        <f t="shared" si="8"/>
        <v>2.5999999999999999E-2</v>
      </c>
      <c r="F51" s="38">
        <f t="shared" si="8"/>
        <v>4.0000000000000001E-3</v>
      </c>
      <c r="G51" s="38">
        <f t="shared" si="8"/>
        <v>0.5</v>
      </c>
      <c r="H51" s="38">
        <f t="shared" si="8"/>
        <v>0.03</v>
      </c>
      <c r="I51" s="38">
        <f t="shared" si="8"/>
        <v>0.02</v>
      </c>
      <c r="J51" s="38">
        <f t="shared" si="8"/>
        <v>3.5000000000000003E-2</v>
      </c>
      <c r="K51" s="38">
        <f t="shared" si="8"/>
        <v>2.5000000000000001E-2</v>
      </c>
      <c r="L51" s="38">
        <f t="shared" si="8"/>
        <v>0.05</v>
      </c>
      <c r="M51" s="38">
        <f t="shared" si="8"/>
        <v>3.0000000000000001E-3</v>
      </c>
      <c r="N51" s="38">
        <f t="shared" si="8"/>
        <v>1.4999999999999999E-2</v>
      </c>
      <c r="O51" s="38">
        <f t="shared" si="8"/>
        <v>0.03</v>
      </c>
      <c r="P51" s="38">
        <f t="shared" si="8"/>
        <v>0.05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2948</v>
      </c>
      <c r="G52" s="40">
        <v>57</v>
      </c>
      <c r="H52" s="40">
        <v>187</v>
      </c>
      <c r="I52" s="40">
        <v>514</v>
      </c>
      <c r="J52" s="40">
        <v>1350</v>
      </c>
      <c r="K52" s="40">
        <v>138</v>
      </c>
      <c r="L52" s="40">
        <v>397</v>
      </c>
      <c r="M52" s="40">
        <v>147</v>
      </c>
      <c r="N52" s="40">
        <v>899</v>
      </c>
      <c r="O52" s="40">
        <v>153</v>
      </c>
      <c r="P52" s="40">
        <v>348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21.45</v>
      </c>
      <c r="F53" s="42">
        <f t="shared" si="9"/>
        <v>11.792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17.400000000000002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100.102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12.16</v>
      </c>
      <c r="E54" s="42">
        <f t="shared" ref="E54:X54" si="10">SUM(E50*E52)</f>
        <v>21.45</v>
      </c>
      <c r="F54" s="42">
        <f t="shared" si="10"/>
        <v>0</v>
      </c>
      <c r="G54" s="42">
        <f t="shared" si="10"/>
        <v>0</v>
      </c>
      <c r="H54" s="42">
        <f t="shared" si="10"/>
        <v>5.6099999999999994</v>
      </c>
      <c r="I54" s="42">
        <f t="shared" si="10"/>
        <v>10.28</v>
      </c>
      <c r="J54" s="42">
        <f t="shared" si="10"/>
        <v>47.250000000000007</v>
      </c>
      <c r="K54" s="42">
        <f t="shared" si="10"/>
        <v>3.45</v>
      </c>
      <c r="L54" s="42">
        <f t="shared" si="10"/>
        <v>19.850000000000001</v>
      </c>
      <c r="M54" s="42">
        <f t="shared" si="10"/>
        <v>0.441</v>
      </c>
      <c r="N54" s="42">
        <f t="shared" si="10"/>
        <v>13.484999999999999</v>
      </c>
      <c r="O54" s="42">
        <f t="shared" si="10"/>
        <v>4.59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154.28600000000003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12.16</v>
      </c>
      <c r="E55" s="44">
        <f t="shared" si="11"/>
        <v>42.9</v>
      </c>
      <c r="F55" s="44">
        <f t="shared" si="11"/>
        <v>11.792</v>
      </c>
      <c r="G55" s="44">
        <f t="shared" si="11"/>
        <v>28.5</v>
      </c>
      <c r="H55" s="44">
        <f t="shared" si="11"/>
        <v>5.6099999999999994</v>
      </c>
      <c r="I55" s="44">
        <f t="shared" si="11"/>
        <v>10.28</v>
      </c>
      <c r="J55" s="44">
        <f t="shared" si="11"/>
        <v>47.250000000000007</v>
      </c>
      <c r="K55" s="44">
        <f t="shared" si="11"/>
        <v>3.45</v>
      </c>
      <c r="L55" s="44">
        <f t="shared" si="11"/>
        <v>19.850000000000001</v>
      </c>
      <c r="M55" s="44">
        <f t="shared" si="11"/>
        <v>0.441</v>
      </c>
      <c r="N55" s="44">
        <f t="shared" si="11"/>
        <v>13.484999999999999</v>
      </c>
      <c r="O55" s="44">
        <f t="shared" si="11"/>
        <v>4.59</v>
      </c>
      <c r="P55" s="44">
        <f t="shared" si="11"/>
        <v>17.400000000000002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254.38799999999998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8" workbookViewId="0">
      <selection activeCell="O51" sqref="O51"/>
    </sheetView>
  </sheetViews>
  <sheetFormatPr defaultRowHeight="12" x14ac:dyDescent="0.2"/>
  <cols>
    <col min="1" max="1" width="3.140625" style="59" customWidth="1"/>
    <col min="2" max="2" width="23.5703125" style="59" customWidth="1"/>
    <col min="3" max="22" width="6.2851562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s="59" customFormat="1" x14ac:dyDescent="0.2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L1" s="60"/>
      <c r="M1" s="122" t="s">
        <v>1</v>
      </c>
      <c r="N1" s="122"/>
      <c r="O1" s="122"/>
      <c r="P1" s="122"/>
      <c r="Q1" s="122"/>
      <c r="R1" s="122" t="s">
        <v>2</v>
      </c>
      <c r="S1" s="122"/>
      <c r="T1" s="122"/>
      <c r="U1" s="122"/>
      <c r="V1" s="122"/>
    </row>
    <row r="2" spans="1:25" s="59" customFormat="1" x14ac:dyDescent="0.2">
      <c r="B2" s="61" t="s">
        <v>3</v>
      </c>
      <c r="C2" s="62">
        <v>70</v>
      </c>
      <c r="D2" s="62">
        <v>65</v>
      </c>
      <c r="E2" s="63"/>
      <c r="F2" s="63"/>
      <c r="G2" s="63"/>
      <c r="H2" s="63"/>
      <c r="I2" s="63"/>
      <c r="J2" s="63"/>
      <c r="P2" s="123">
        <v>43088</v>
      </c>
      <c r="Q2" s="123"/>
      <c r="R2" s="123"/>
      <c r="S2" s="123"/>
      <c r="T2" s="63"/>
      <c r="U2" s="63"/>
      <c r="V2" s="63"/>
    </row>
    <row r="3" spans="1:25" s="59" customFormat="1" x14ac:dyDescent="0.2">
      <c r="A3" s="124"/>
      <c r="B3" s="125"/>
      <c r="C3" s="128" t="s">
        <v>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64"/>
      <c r="X3" s="64"/>
      <c r="Y3" s="65"/>
    </row>
    <row r="4" spans="1:25" s="59" customFormat="1" ht="67.5" thickBot="1" x14ac:dyDescent="0.25">
      <c r="A4" s="126"/>
      <c r="B4" s="127"/>
      <c r="C4" s="66" t="s">
        <v>28</v>
      </c>
      <c r="D4" s="67" t="s">
        <v>27</v>
      </c>
      <c r="E4" s="68" t="s">
        <v>41</v>
      </c>
      <c r="F4" s="68" t="s">
        <v>32</v>
      </c>
      <c r="G4" s="68" t="s">
        <v>52</v>
      </c>
      <c r="H4" s="68" t="s">
        <v>48</v>
      </c>
      <c r="I4" s="69" t="s">
        <v>51</v>
      </c>
      <c r="J4" s="68" t="s">
        <v>47</v>
      </c>
      <c r="K4" s="68" t="s">
        <v>110</v>
      </c>
      <c r="L4" s="68" t="s">
        <v>50</v>
      </c>
      <c r="M4" s="68" t="s">
        <v>80</v>
      </c>
      <c r="N4" s="69" t="s">
        <v>24</v>
      </c>
      <c r="O4" s="68" t="s">
        <v>36</v>
      </c>
      <c r="P4" s="68" t="s">
        <v>29</v>
      </c>
      <c r="Q4" s="68" t="s">
        <v>34</v>
      </c>
      <c r="R4" s="68" t="s">
        <v>72</v>
      </c>
      <c r="S4" s="68" t="s">
        <v>40</v>
      </c>
      <c r="T4" s="68" t="s">
        <v>49</v>
      </c>
      <c r="U4" s="69"/>
      <c r="V4" s="70"/>
      <c r="W4" s="67"/>
      <c r="X4" s="67"/>
      <c r="Y4" s="65"/>
    </row>
    <row r="5" spans="1:25" s="59" customFormat="1" ht="11.25" customHeight="1" x14ac:dyDescent="0.2">
      <c r="A5" s="131" t="s">
        <v>5</v>
      </c>
      <c r="B5" s="71" t="s">
        <v>31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>
        <v>70</v>
      </c>
      <c r="S5" s="72">
        <v>70</v>
      </c>
      <c r="T5" s="72"/>
      <c r="U5" s="72"/>
      <c r="V5" s="73"/>
      <c r="W5" s="73"/>
      <c r="X5" s="73"/>
      <c r="Y5" s="65"/>
    </row>
    <row r="6" spans="1:25" s="59" customFormat="1" x14ac:dyDescent="0.2">
      <c r="A6" s="132"/>
      <c r="B6" s="74" t="s">
        <v>107</v>
      </c>
      <c r="C6" s="75"/>
      <c r="D6" s="75"/>
      <c r="E6" s="75">
        <v>7</v>
      </c>
      <c r="F6" s="75"/>
      <c r="G6" s="75"/>
      <c r="H6" s="75"/>
      <c r="I6" s="75"/>
      <c r="J6" s="75"/>
      <c r="K6" s="75">
        <v>35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s="59" customFormat="1" x14ac:dyDescent="0.2">
      <c r="A7" s="132"/>
      <c r="B7" s="74" t="s">
        <v>92</v>
      </c>
      <c r="C7" s="75"/>
      <c r="D7" s="75"/>
      <c r="E7" s="75"/>
      <c r="F7" s="75">
        <v>7</v>
      </c>
      <c r="G7" s="75"/>
      <c r="H7" s="75">
        <v>20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s="59" customFormat="1" ht="12.75" thickBot="1" x14ac:dyDescent="0.25">
      <c r="A8" s="133"/>
      <c r="B8" s="77" t="s">
        <v>44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s="59" customFormat="1" ht="11.25" customHeight="1" x14ac:dyDescent="0.2">
      <c r="A9" s="131" t="s">
        <v>6</v>
      </c>
      <c r="B9" s="71" t="s">
        <v>33</v>
      </c>
      <c r="C9" s="72"/>
      <c r="D9" s="72"/>
      <c r="E9" s="72"/>
      <c r="F9" s="72"/>
      <c r="G9" s="72">
        <v>35</v>
      </c>
      <c r="H9" s="72"/>
      <c r="I9" s="72"/>
      <c r="K9" s="72"/>
      <c r="L9" s="72">
        <v>15</v>
      </c>
      <c r="M9" s="72">
        <v>13</v>
      </c>
      <c r="N9" s="72"/>
      <c r="O9" s="72">
        <v>20</v>
      </c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s="59" customFormat="1" x14ac:dyDescent="0.2">
      <c r="A10" s="132"/>
      <c r="B10" s="80" t="s">
        <v>108</v>
      </c>
      <c r="C10" s="75"/>
      <c r="D10" s="75"/>
      <c r="E10" s="75">
        <v>15</v>
      </c>
      <c r="F10" s="75"/>
      <c r="G10" s="75"/>
      <c r="H10" s="75"/>
      <c r="I10" s="75"/>
      <c r="J10" s="75"/>
      <c r="K10" s="75"/>
      <c r="L10" s="75"/>
      <c r="M10" s="75"/>
      <c r="N10" s="75">
        <v>250</v>
      </c>
      <c r="O10" s="75"/>
      <c r="P10" s="75">
        <v>5</v>
      </c>
      <c r="Q10" s="75"/>
      <c r="R10" s="75"/>
      <c r="S10" s="75"/>
      <c r="T10" s="75"/>
      <c r="U10" s="75"/>
      <c r="V10" s="76"/>
      <c r="W10" s="76"/>
      <c r="X10" s="76"/>
      <c r="Y10" s="65"/>
    </row>
    <row r="11" spans="1:25" s="59" customFormat="1" x14ac:dyDescent="0.2">
      <c r="A11" s="132"/>
      <c r="B11" s="80" t="s">
        <v>28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s="59" customFormat="1" ht="12.75" thickBot="1" x14ac:dyDescent="0.25">
      <c r="A12" s="133"/>
      <c r="B12" s="77" t="s">
        <v>27</v>
      </c>
      <c r="C12" s="78"/>
      <c r="D12" s="78">
        <v>20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s="59" customFormat="1" ht="11.25" customHeight="1" x14ac:dyDescent="0.2">
      <c r="A13" s="131" t="s">
        <v>7</v>
      </c>
      <c r="B13" s="71" t="s">
        <v>109</v>
      </c>
      <c r="C13" s="72"/>
      <c r="D13" s="72"/>
      <c r="E13" s="72"/>
      <c r="F13" s="72">
        <v>7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>
        <v>100</v>
      </c>
      <c r="R13" s="72"/>
      <c r="S13" s="72"/>
      <c r="T13" s="72"/>
      <c r="U13" s="72"/>
      <c r="V13" s="73"/>
      <c r="W13" s="73"/>
      <c r="X13" s="73"/>
      <c r="Y13" s="65"/>
    </row>
    <row r="14" spans="1:25" s="59" customFormat="1" x14ac:dyDescent="0.2">
      <c r="A14" s="132"/>
      <c r="B14" s="74" t="s">
        <v>154</v>
      </c>
      <c r="C14" s="75"/>
      <c r="D14" s="75"/>
      <c r="E14" s="75">
        <v>9</v>
      </c>
      <c r="F14" s="75"/>
      <c r="G14" s="75"/>
      <c r="H14" s="75">
        <v>18</v>
      </c>
      <c r="I14" s="75">
        <v>9</v>
      </c>
      <c r="J14" s="75" t="s">
        <v>79</v>
      </c>
      <c r="K14" s="75"/>
      <c r="L14" s="75">
        <v>9</v>
      </c>
      <c r="M14" s="75"/>
      <c r="N14" s="75"/>
      <c r="O14" s="75"/>
      <c r="P14" s="75"/>
      <c r="Q14" s="75"/>
      <c r="R14" s="75"/>
      <c r="S14" s="75"/>
      <c r="T14" s="75">
        <v>30</v>
      </c>
      <c r="U14" s="75"/>
      <c r="V14" s="76"/>
      <c r="W14" s="76"/>
      <c r="X14" s="76"/>
      <c r="Y14" s="65"/>
    </row>
    <row r="15" spans="1:25" s="59" customFormat="1" x14ac:dyDescent="0.2">
      <c r="A15" s="132"/>
      <c r="B15" s="74" t="s">
        <v>28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s="59" customFormat="1" ht="12.75" thickBot="1" x14ac:dyDescent="0.25">
      <c r="A16" s="134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s="59" customFormat="1" ht="12.75" thickBot="1" x14ac:dyDescent="0.25">
      <c r="A17" s="81">
        <f>SUM(C2)</f>
        <v>70</v>
      </c>
      <c r="B17" s="82" t="s">
        <v>64</v>
      </c>
      <c r="C17" s="137">
        <f>SUM(C5:C12)</f>
        <v>80</v>
      </c>
      <c r="D17" s="137">
        <f t="shared" ref="D17:X17" si="0">SUM(D5:D12)</f>
        <v>20</v>
      </c>
      <c r="E17" s="137">
        <f t="shared" si="0"/>
        <v>22</v>
      </c>
      <c r="F17" s="137">
        <f t="shared" si="0"/>
        <v>7</v>
      </c>
      <c r="G17" s="137">
        <f t="shared" si="0"/>
        <v>35</v>
      </c>
      <c r="H17" s="137">
        <f t="shared" si="0"/>
        <v>20</v>
      </c>
      <c r="I17" s="137">
        <f t="shared" si="0"/>
        <v>0</v>
      </c>
      <c r="J17" s="137">
        <f t="shared" si="0"/>
        <v>0</v>
      </c>
      <c r="K17" s="137">
        <f t="shared" si="0"/>
        <v>35</v>
      </c>
      <c r="L17" s="137">
        <f t="shared" si="0"/>
        <v>15</v>
      </c>
      <c r="M17" s="137">
        <f t="shared" si="0"/>
        <v>13</v>
      </c>
      <c r="N17" s="137">
        <f t="shared" si="0"/>
        <v>250</v>
      </c>
      <c r="O17" s="137">
        <f t="shared" si="0"/>
        <v>20</v>
      </c>
      <c r="P17" s="137">
        <f t="shared" si="0"/>
        <v>5</v>
      </c>
      <c r="Q17" s="137">
        <f t="shared" si="0"/>
        <v>0</v>
      </c>
      <c r="R17" s="137">
        <f t="shared" si="0"/>
        <v>70</v>
      </c>
      <c r="S17" s="137">
        <f t="shared" si="0"/>
        <v>70</v>
      </c>
      <c r="T17" s="137">
        <f t="shared" si="0"/>
        <v>0</v>
      </c>
      <c r="U17" s="137">
        <f t="shared" si="0"/>
        <v>0</v>
      </c>
      <c r="V17" s="137">
        <f t="shared" si="0"/>
        <v>0</v>
      </c>
      <c r="W17" s="137">
        <f t="shared" si="0"/>
        <v>0</v>
      </c>
      <c r="X17" s="137">
        <f t="shared" si="0"/>
        <v>0</v>
      </c>
      <c r="Y17" s="65"/>
    </row>
    <row r="18" spans="1:25" s="59" customFormat="1" x14ac:dyDescent="0.2">
      <c r="A18" s="83"/>
      <c r="B18" s="84" t="s">
        <v>65</v>
      </c>
      <c r="C18" s="139">
        <f>SUM(A17*C17)/1000</f>
        <v>5.6</v>
      </c>
      <c r="D18" s="139">
        <f>+(A17*D17)/1000</f>
        <v>1.4</v>
      </c>
      <c r="E18" s="139">
        <f>+(A17*E17)/1000</f>
        <v>1.54</v>
      </c>
      <c r="F18" s="139">
        <f>+(A17*F17)/1000</f>
        <v>0.49</v>
      </c>
      <c r="G18" s="139">
        <f>+(A17*G17)/1000</f>
        <v>2.4500000000000002</v>
      </c>
      <c r="H18" s="139">
        <f>+(A17*H17)/1000</f>
        <v>1.4</v>
      </c>
      <c r="I18" s="139">
        <f>+(A17*I17)/1000</f>
        <v>0</v>
      </c>
      <c r="J18" s="139">
        <f>+(A17*J17)/1000</f>
        <v>0</v>
      </c>
      <c r="K18" s="139">
        <f>+(A17*K17)/1000</f>
        <v>2.4500000000000002</v>
      </c>
      <c r="L18" s="139">
        <f>+(A17*L17)/1000</f>
        <v>1.05</v>
      </c>
      <c r="M18" s="139">
        <f>+(A17*M17)/1000</f>
        <v>0.91</v>
      </c>
      <c r="N18" s="139">
        <f>+(A17*N17)/1000</f>
        <v>17.5</v>
      </c>
      <c r="O18" s="139">
        <f>+(A17*O17)/1000</f>
        <v>1.4</v>
      </c>
      <c r="P18" s="139">
        <f>+(A17*P17)/1000</f>
        <v>0.35</v>
      </c>
      <c r="Q18" s="139">
        <f>+(A17*Q17)/1000</f>
        <v>0</v>
      </c>
      <c r="R18" s="139">
        <f>+(A17*R17)/1000</f>
        <v>4.9000000000000004</v>
      </c>
      <c r="S18" s="139">
        <f>+(A17*S17)/1000</f>
        <v>4.9000000000000004</v>
      </c>
      <c r="T18" s="139">
        <f>+(A17*T17)/1000</f>
        <v>0</v>
      </c>
      <c r="U18" s="139">
        <f>+(A17*U17)/1000</f>
        <v>0</v>
      </c>
      <c r="V18" s="139">
        <f>+(A17*V17)/1000</f>
        <v>0</v>
      </c>
      <c r="W18" s="139">
        <f>+(A17*W17)/1000</f>
        <v>0</v>
      </c>
      <c r="X18" s="139">
        <f>+(A17*X17)/1000</f>
        <v>0</v>
      </c>
      <c r="Y18" s="65"/>
    </row>
    <row r="19" spans="1:25" s="59" customFormat="1" x14ac:dyDescent="0.2">
      <c r="A19" s="81">
        <f>SUM(D2)</f>
        <v>65</v>
      </c>
      <c r="B19" s="84" t="s">
        <v>66</v>
      </c>
      <c r="C19" s="140">
        <f>SUM(C13:C16)</f>
        <v>40</v>
      </c>
      <c r="D19" s="140">
        <f t="shared" ref="D19:X19" si="1">SUM(D13:D16)</f>
        <v>0</v>
      </c>
      <c r="E19" s="140">
        <f t="shared" si="1"/>
        <v>9</v>
      </c>
      <c r="F19" s="140">
        <f t="shared" si="1"/>
        <v>7</v>
      </c>
      <c r="G19" s="140">
        <f t="shared" si="1"/>
        <v>0</v>
      </c>
      <c r="H19" s="140">
        <f t="shared" si="1"/>
        <v>18</v>
      </c>
      <c r="I19" s="140">
        <f t="shared" si="1"/>
        <v>9</v>
      </c>
      <c r="J19" s="140">
        <f t="shared" si="1"/>
        <v>0</v>
      </c>
      <c r="K19" s="140">
        <f t="shared" si="1"/>
        <v>0</v>
      </c>
      <c r="L19" s="140">
        <f t="shared" si="1"/>
        <v>9</v>
      </c>
      <c r="M19" s="140">
        <f t="shared" si="1"/>
        <v>0</v>
      </c>
      <c r="N19" s="140">
        <f t="shared" si="1"/>
        <v>0</v>
      </c>
      <c r="O19" s="140">
        <f t="shared" si="1"/>
        <v>0</v>
      </c>
      <c r="P19" s="140">
        <f t="shared" si="1"/>
        <v>0</v>
      </c>
      <c r="Q19" s="140">
        <f t="shared" si="1"/>
        <v>100</v>
      </c>
      <c r="R19" s="140">
        <f t="shared" si="1"/>
        <v>0</v>
      </c>
      <c r="S19" s="140">
        <f t="shared" si="1"/>
        <v>0</v>
      </c>
      <c r="T19" s="140">
        <f t="shared" si="1"/>
        <v>30</v>
      </c>
      <c r="U19" s="140">
        <f t="shared" si="1"/>
        <v>0</v>
      </c>
      <c r="V19" s="140">
        <f t="shared" si="1"/>
        <v>0</v>
      </c>
      <c r="W19" s="140">
        <f t="shared" si="1"/>
        <v>0</v>
      </c>
      <c r="X19" s="140">
        <f t="shared" si="1"/>
        <v>0</v>
      </c>
      <c r="Y19" s="65"/>
    </row>
    <row r="20" spans="1:25" s="59" customFormat="1" ht="12.75" thickBot="1" x14ac:dyDescent="0.25">
      <c r="A20" s="85"/>
      <c r="B20" s="86" t="s">
        <v>67</v>
      </c>
      <c r="C20" s="142">
        <f>SUM(A19*C19)/1000</f>
        <v>2.6</v>
      </c>
      <c r="D20" s="142">
        <f>+(A19*D19)/1000</f>
        <v>0</v>
      </c>
      <c r="E20" s="142">
        <f>+(A19*E19)/1000</f>
        <v>0.58499999999999996</v>
      </c>
      <c r="F20" s="142">
        <f>+(A19*F19)/1000</f>
        <v>0.45500000000000002</v>
      </c>
      <c r="G20" s="142">
        <f>+(A19*G19)/1000</f>
        <v>0</v>
      </c>
      <c r="H20" s="142">
        <f>+(A19*H19)/1000</f>
        <v>1.17</v>
      </c>
      <c r="I20" s="142">
        <f>+(A19*I19)/1000</f>
        <v>0.58499999999999996</v>
      </c>
      <c r="J20" s="142">
        <f>+(A19*J19)/1000</f>
        <v>0</v>
      </c>
      <c r="K20" s="142">
        <f>+(A19*K19)/1000</f>
        <v>0</v>
      </c>
      <c r="L20" s="142">
        <f>+(A19*L19)/1000</f>
        <v>0.58499999999999996</v>
      </c>
      <c r="M20" s="142">
        <f>+(A19*M19)/1000</f>
        <v>0</v>
      </c>
      <c r="N20" s="142">
        <f>+(A19*N19)/1000</f>
        <v>0</v>
      </c>
      <c r="O20" s="142">
        <f>+(A19*O19)/1000</f>
        <v>0</v>
      </c>
      <c r="P20" s="142">
        <f>+(A19*P19)/1000</f>
        <v>0</v>
      </c>
      <c r="Q20" s="142">
        <f>+(A19*Q19)/1000</f>
        <v>6.5</v>
      </c>
      <c r="R20" s="142">
        <f>+(A19*R19)/1000</f>
        <v>0</v>
      </c>
      <c r="S20" s="142">
        <f>+(A19*S19)/1000</f>
        <v>0</v>
      </c>
      <c r="T20" s="142">
        <f>+(A19*T19)/1000</f>
        <v>1.95</v>
      </c>
      <c r="U20" s="142">
        <f>+(A19*U19)/1000</f>
        <v>0</v>
      </c>
      <c r="V20" s="142">
        <f>+(A19*V19)/1000</f>
        <v>0</v>
      </c>
      <c r="W20" s="143">
        <f>+(A19*W19)/1000</f>
        <v>0</v>
      </c>
      <c r="X20" s="143">
        <f>+(A19*X19)/1000</f>
        <v>0</v>
      </c>
      <c r="Y20" s="65"/>
    </row>
    <row r="21" spans="1:25" s="59" customFormat="1" x14ac:dyDescent="0.2">
      <c r="A21" s="135" t="s">
        <v>8</v>
      </c>
      <c r="B21" s="136"/>
      <c r="C21" s="144">
        <f>+C20+C18</f>
        <v>8.1999999999999993</v>
      </c>
      <c r="D21" s="144">
        <f t="shared" ref="D21:X21" si="2">+D20+D18</f>
        <v>1.4</v>
      </c>
      <c r="E21" s="144">
        <f t="shared" si="2"/>
        <v>2.125</v>
      </c>
      <c r="F21" s="144">
        <f t="shared" si="2"/>
        <v>0.94500000000000006</v>
      </c>
      <c r="G21" s="144">
        <f t="shared" si="2"/>
        <v>2.4500000000000002</v>
      </c>
      <c r="H21" s="144">
        <f t="shared" si="2"/>
        <v>2.57</v>
      </c>
      <c r="I21" s="144">
        <f t="shared" si="2"/>
        <v>0.58499999999999996</v>
      </c>
      <c r="J21" s="144">
        <f t="shared" si="2"/>
        <v>0</v>
      </c>
      <c r="K21" s="144">
        <f t="shared" si="2"/>
        <v>2.4500000000000002</v>
      </c>
      <c r="L21" s="144">
        <f t="shared" si="2"/>
        <v>1.635</v>
      </c>
      <c r="M21" s="144">
        <f t="shared" si="2"/>
        <v>0.91</v>
      </c>
      <c r="N21" s="144">
        <f t="shared" si="2"/>
        <v>17.5</v>
      </c>
      <c r="O21" s="144">
        <f t="shared" si="2"/>
        <v>1.4</v>
      </c>
      <c r="P21" s="144">
        <f t="shared" si="2"/>
        <v>0.35</v>
      </c>
      <c r="Q21" s="144">
        <f t="shared" si="2"/>
        <v>6.5</v>
      </c>
      <c r="R21" s="144">
        <f t="shared" si="2"/>
        <v>4.9000000000000004</v>
      </c>
      <c r="S21" s="144">
        <f t="shared" si="2"/>
        <v>4.9000000000000004</v>
      </c>
      <c r="T21" s="144">
        <f t="shared" si="2"/>
        <v>1.95</v>
      </c>
      <c r="U21" s="144">
        <f t="shared" si="2"/>
        <v>0</v>
      </c>
      <c r="V21" s="144">
        <f t="shared" si="2"/>
        <v>0</v>
      </c>
      <c r="W21" s="145">
        <f t="shared" si="2"/>
        <v>0</v>
      </c>
      <c r="X21" s="145">
        <f t="shared" si="2"/>
        <v>0</v>
      </c>
      <c r="Y21" s="65"/>
    </row>
    <row r="22" spans="1:25" s="59" customFormat="1" x14ac:dyDescent="0.2">
      <c r="A22" s="128" t="s">
        <v>9</v>
      </c>
      <c r="B22" s="130"/>
      <c r="C22" s="146">
        <v>262</v>
      </c>
      <c r="D22" s="146">
        <v>1850</v>
      </c>
      <c r="E22" s="146">
        <v>2948</v>
      </c>
      <c r="F22" s="146">
        <v>1650</v>
      </c>
      <c r="G22" s="146">
        <v>1550</v>
      </c>
      <c r="H22" s="146">
        <v>399</v>
      </c>
      <c r="I22" s="146">
        <v>1290</v>
      </c>
      <c r="J22" s="146">
        <v>57</v>
      </c>
      <c r="K22" s="146">
        <v>390</v>
      </c>
      <c r="L22" s="146">
        <v>708</v>
      </c>
      <c r="M22" s="146">
        <v>784</v>
      </c>
      <c r="N22" s="146">
        <v>137</v>
      </c>
      <c r="O22" s="146">
        <v>187</v>
      </c>
      <c r="P22" s="146">
        <v>147</v>
      </c>
      <c r="Q22" s="146">
        <v>330</v>
      </c>
      <c r="R22" s="146">
        <v>348</v>
      </c>
      <c r="S22" s="146">
        <v>160</v>
      </c>
      <c r="T22" s="146">
        <v>227</v>
      </c>
      <c r="U22" s="146"/>
      <c r="V22" s="146"/>
      <c r="W22" s="147"/>
      <c r="X22" s="147"/>
      <c r="Y22" s="65"/>
    </row>
    <row r="23" spans="1:25" s="59" customFormat="1" x14ac:dyDescent="0.2">
      <c r="A23" s="87">
        <f>SUM(A17)</f>
        <v>70</v>
      </c>
      <c r="B23" s="88" t="s">
        <v>10</v>
      </c>
      <c r="C23" s="148">
        <f>SUM(C18*C22)</f>
        <v>1467.1999999999998</v>
      </c>
      <c r="D23" s="148">
        <f>SUM(D18*D22)</f>
        <v>2590</v>
      </c>
      <c r="E23" s="148">
        <f t="shared" ref="E23:X23" si="3">SUM(E18*E22)</f>
        <v>4539.92</v>
      </c>
      <c r="F23" s="148">
        <f t="shared" si="3"/>
        <v>808.5</v>
      </c>
      <c r="G23" s="148">
        <f t="shared" si="3"/>
        <v>3797.5000000000005</v>
      </c>
      <c r="H23" s="148">
        <f t="shared" si="3"/>
        <v>558.59999999999991</v>
      </c>
      <c r="I23" s="148">
        <f t="shared" si="3"/>
        <v>0</v>
      </c>
      <c r="J23" s="148">
        <f t="shared" si="3"/>
        <v>0</v>
      </c>
      <c r="K23" s="148">
        <f t="shared" si="3"/>
        <v>955.50000000000011</v>
      </c>
      <c r="L23" s="148">
        <f t="shared" si="3"/>
        <v>743.4</v>
      </c>
      <c r="M23" s="148">
        <f t="shared" si="3"/>
        <v>713.44</v>
      </c>
      <c r="N23" s="148">
        <f t="shared" si="3"/>
        <v>2397.5</v>
      </c>
      <c r="O23" s="148">
        <f t="shared" si="3"/>
        <v>261.8</v>
      </c>
      <c r="P23" s="148">
        <f t="shared" si="3"/>
        <v>51.449999999999996</v>
      </c>
      <c r="Q23" s="148">
        <f t="shared" si="3"/>
        <v>0</v>
      </c>
      <c r="R23" s="148">
        <f t="shared" si="3"/>
        <v>1705.2</v>
      </c>
      <c r="S23" s="148">
        <f t="shared" si="3"/>
        <v>784</v>
      </c>
      <c r="T23" s="148">
        <f t="shared" si="3"/>
        <v>0</v>
      </c>
      <c r="U23" s="148">
        <f t="shared" si="3"/>
        <v>0</v>
      </c>
      <c r="V23" s="148">
        <f t="shared" si="3"/>
        <v>0</v>
      </c>
      <c r="W23" s="148">
        <f t="shared" si="3"/>
        <v>0</v>
      </c>
      <c r="X23" s="148">
        <f t="shared" si="3"/>
        <v>0</v>
      </c>
      <c r="Y23" s="89">
        <f>SUM(C23:X23)</f>
        <v>21374.01</v>
      </c>
    </row>
    <row r="24" spans="1:25" s="59" customFormat="1" x14ac:dyDescent="0.2">
      <c r="A24" s="87">
        <f>SUM(A19)</f>
        <v>65</v>
      </c>
      <c r="B24" s="88" t="s">
        <v>10</v>
      </c>
      <c r="C24" s="148">
        <f>SUM(C20*C22)</f>
        <v>681.2</v>
      </c>
      <c r="D24" s="148">
        <f>SUM(D20*D22)</f>
        <v>0</v>
      </c>
      <c r="E24" s="148">
        <f t="shared" ref="E24:X24" si="4">SUM(E20*E22)</f>
        <v>1724.58</v>
      </c>
      <c r="F24" s="148">
        <f t="shared" si="4"/>
        <v>750.75</v>
      </c>
      <c r="G24" s="148">
        <f t="shared" si="4"/>
        <v>0</v>
      </c>
      <c r="H24" s="148">
        <f t="shared" si="4"/>
        <v>466.83</v>
      </c>
      <c r="I24" s="148">
        <f t="shared" si="4"/>
        <v>754.65</v>
      </c>
      <c r="J24" s="148">
        <f t="shared" si="4"/>
        <v>0</v>
      </c>
      <c r="K24" s="148">
        <f t="shared" si="4"/>
        <v>0</v>
      </c>
      <c r="L24" s="148">
        <f t="shared" si="4"/>
        <v>414.17999999999995</v>
      </c>
      <c r="M24" s="148">
        <f t="shared" si="4"/>
        <v>0</v>
      </c>
      <c r="N24" s="148">
        <f t="shared" si="4"/>
        <v>0</v>
      </c>
      <c r="O24" s="148">
        <f t="shared" si="4"/>
        <v>0</v>
      </c>
      <c r="P24" s="148">
        <f t="shared" si="4"/>
        <v>0</v>
      </c>
      <c r="Q24" s="148">
        <f t="shared" si="4"/>
        <v>2145</v>
      </c>
      <c r="R24" s="148">
        <f t="shared" si="4"/>
        <v>0</v>
      </c>
      <c r="S24" s="148">
        <f t="shared" si="4"/>
        <v>0</v>
      </c>
      <c r="T24" s="148">
        <f t="shared" si="4"/>
        <v>442.65</v>
      </c>
      <c r="U24" s="148">
        <f t="shared" si="4"/>
        <v>0</v>
      </c>
      <c r="V24" s="148">
        <f t="shared" si="4"/>
        <v>0</v>
      </c>
      <c r="W24" s="148">
        <f t="shared" si="4"/>
        <v>0</v>
      </c>
      <c r="X24" s="148">
        <f t="shared" si="4"/>
        <v>0</v>
      </c>
      <c r="Y24" s="89">
        <f>SUM(C24:X24)</f>
        <v>7379.8399999999992</v>
      </c>
    </row>
    <row r="25" spans="1:25" s="59" customFormat="1" x14ac:dyDescent="0.2">
      <c r="A25" s="119" t="s">
        <v>11</v>
      </c>
      <c r="B25" s="120"/>
      <c r="C25" s="149">
        <f>SUM(C23:C24)</f>
        <v>2148.3999999999996</v>
      </c>
      <c r="D25" s="149">
        <f t="shared" ref="D25:X25" si="5">+D21*D22</f>
        <v>2590</v>
      </c>
      <c r="E25" s="149">
        <f t="shared" si="5"/>
        <v>6264.5</v>
      </c>
      <c r="F25" s="149">
        <f t="shared" si="5"/>
        <v>1559.25</v>
      </c>
      <c r="G25" s="149">
        <f t="shared" si="5"/>
        <v>3797.5000000000005</v>
      </c>
      <c r="H25" s="149">
        <f t="shared" si="5"/>
        <v>1025.4299999999998</v>
      </c>
      <c r="I25" s="149">
        <f t="shared" si="5"/>
        <v>754.65</v>
      </c>
      <c r="J25" s="149">
        <f t="shared" si="5"/>
        <v>0</v>
      </c>
      <c r="K25" s="149">
        <f t="shared" si="5"/>
        <v>955.50000000000011</v>
      </c>
      <c r="L25" s="149">
        <f t="shared" si="5"/>
        <v>1157.58</v>
      </c>
      <c r="M25" s="149">
        <f t="shared" si="5"/>
        <v>713.44</v>
      </c>
      <c r="N25" s="149">
        <f t="shared" si="5"/>
        <v>2397.5</v>
      </c>
      <c r="O25" s="149">
        <f t="shared" si="5"/>
        <v>261.8</v>
      </c>
      <c r="P25" s="149">
        <f t="shared" si="5"/>
        <v>51.449999999999996</v>
      </c>
      <c r="Q25" s="149">
        <f t="shared" si="5"/>
        <v>2145</v>
      </c>
      <c r="R25" s="149">
        <f t="shared" si="5"/>
        <v>1705.2</v>
      </c>
      <c r="S25" s="149">
        <f t="shared" si="5"/>
        <v>784</v>
      </c>
      <c r="T25" s="149">
        <f t="shared" si="5"/>
        <v>442.65</v>
      </c>
      <c r="U25" s="149">
        <f t="shared" si="5"/>
        <v>0</v>
      </c>
      <c r="V25" s="149">
        <f t="shared" si="5"/>
        <v>0</v>
      </c>
      <c r="W25" s="150">
        <f t="shared" si="5"/>
        <v>0</v>
      </c>
      <c r="X25" s="150">
        <f t="shared" si="5"/>
        <v>0</v>
      </c>
      <c r="Y25" s="89">
        <f>SUM(C25:X25)</f>
        <v>28753.85</v>
      </c>
    </row>
    <row r="26" spans="1:25" s="59" customFormat="1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s="154" customForma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2"/>
    </row>
    <row r="28" spans="1:25" s="59" customFormat="1" x14ac:dyDescent="0.2">
      <c r="A28" s="155" t="s">
        <v>12</v>
      </c>
      <c r="B28" s="155"/>
      <c r="C28" s="156"/>
      <c r="H28" s="155" t="s">
        <v>13</v>
      </c>
      <c r="I28" s="155"/>
      <c r="J28" s="155"/>
      <c r="K28" s="155"/>
      <c r="P28" s="155" t="s">
        <v>14</v>
      </c>
      <c r="Q28" s="155"/>
      <c r="R28" s="155"/>
      <c r="S28" s="155"/>
    </row>
    <row r="31" spans="1:25" s="59" customFormat="1" x14ac:dyDescent="0.2">
      <c r="B31" s="121" t="s">
        <v>0</v>
      </c>
      <c r="C31" s="121"/>
      <c r="D31" s="121"/>
      <c r="E31" s="121"/>
      <c r="F31" s="121"/>
      <c r="G31" s="121"/>
      <c r="H31" s="121"/>
      <c r="I31" s="121"/>
      <c r="J31" s="121"/>
      <c r="L31" s="60"/>
      <c r="M31" s="122" t="s">
        <v>1</v>
      </c>
      <c r="N31" s="122"/>
      <c r="O31" s="122"/>
      <c r="P31" s="122"/>
      <c r="Q31" s="122"/>
      <c r="R31" s="122" t="s">
        <v>15</v>
      </c>
      <c r="S31" s="122"/>
      <c r="T31" s="122"/>
      <c r="U31" s="122"/>
      <c r="V31" s="122"/>
    </row>
    <row r="32" spans="1:25" s="59" customFormat="1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3">
        <v>43088</v>
      </c>
      <c r="Q32" s="123"/>
      <c r="R32" s="123"/>
      <c r="S32" s="123"/>
      <c r="T32" s="63"/>
      <c r="U32" s="63"/>
      <c r="V32" s="63"/>
    </row>
    <row r="33" spans="1:25" s="59" customFormat="1" x14ac:dyDescent="0.2">
      <c r="A33" s="124"/>
      <c r="B33" s="125"/>
      <c r="C33" s="128" t="s">
        <v>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64"/>
      <c r="X33" s="64"/>
      <c r="Y33" s="65"/>
    </row>
    <row r="34" spans="1:25" s="59" customFormat="1" ht="61.5" thickBot="1" x14ac:dyDescent="0.25">
      <c r="A34" s="126"/>
      <c r="B34" s="127"/>
      <c r="C34" s="66" t="s">
        <v>28</v>
      </c>
      <c r="D34" s="68" t="s">
        <v>35</v>
      </c>
      <c r="E34" s="68" t="s">
        <v>32</v>
      </c>
      <c r="F34" s="68" t="s">
        <v>48</v>
      </c>
      <c r="G34" s="68" t="s">
        <v>24</v>
      </c>
      <c r="H34" s="68" t="s">
        <v>34</v>
      </c>
      <c r="I34" s="68" t="s">
        <v>49</v>
      </c>
      <c r="J34" s="68" t="s">
        <v>26</v>
      </c>
      <c r="K34" s="68" t="s">
        <v>50</v>
      </c>
      <c r="L34" s="68" t="s">
        <v>117</v>
      </c>
      <c r="M34" s="68" t="s">
        <v>40</v>
      </c>
      <c r="N34" s="68" t="s">
        <v>76</v>
      </c>
      <c r="O34" s="68" t="s">
        <v>75</v>
      </c>
      <c r="P34" s="68" t="s">
        <v>29</v>
      </c>
      <c r="Q34" s="68" t="s">
        <v>36</v>
      </c>
      <c r="R34" s="68" t="s">
        <v>30</v>
      </c>
      <c r="S34" s="68"/>
      <c r="T34" s="68"/>
      <c r="U34" s="68"/>
      <c r="V34" s="67"/>
      <c r="W34" s="67"/>
      <c r="X34" s="67"/>
      <c r="Y34" s="65"/>
    </row>
    <row r="35" spans="1:25" s="59" customFormat="1" ht="11.25" customHeight="1" x14ac:dyDescent="0.2">
      <c r="A35" s="131" t="s">
        <v>5</v>
      </c>
      <c r="B35" s="71" t="s">
        <v>31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>
        <v>70</v>
      </c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s="59" customFormat="1" x14ac:dyDescent="0.2">
      <c r="A36" s="132"/>
      <c r="B36" s="74" t="s">
        <v>116</v>
      </c>
      <c r="C36" s="75"/>
      <c r="D36" s="75">
        <v>5</v>
      </c>
      <c r="E36" s="75"/>
      <c r="F36" s="75">
        <v>18</v>
      </c>
      <c r="G36" s="75"/>
      <c r="H36" s="75">
        <v>25</v>
      </c>
      <c r="I36" s="75">
        <v>28</v>
      </c>
      <c r="J36" s="75"/>
      <c r="K36" s="75"/>
      <c r="L36" s="75" t="s">
        <v>79</v>
      </c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s="59" customFormat="1" x14ac:dyDescent="0.2">
      <c r="A37" s="132"/>
      <c r="B37" s="74" t="s">
        <v>32</v>
      </c>
      <c r="C37" s="75"/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s="59" customFormat="1" ht="12.75" thickBot="1" x14ac:dyDescent="0.25">
      <c r="A38" s="133"/>
      <c r="B38" s="77" t="s">
        <v>28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s="59" customFormat="1" ht="11.25" customHeight="1" x14ac:dyDescent="0.2">
      <c r="A39" s="131" t="s">
        <v>6</v>
      </c>
      <c r="B39" s="71" t="s">
        <v>102</v>
      </c>
      <c r="C39" s="72"/>
      <c r="D39" s="72">
        <v>3</v>
      </c>
      <c r="E39" s="72"/>
      <c r="F39" s="72"/>
      <c r="G39" s="72">
        <v>35</v>
      </c>
      <c r="H39" s="72"/>
      <c r="I39" s="72"/>
      <c r="J39" s="72"/>
      <c r="K39" s="72">
        <v>20</v>
      </c>
      <c r="L39" s="72"/>
      <c r="M39" s="72"/>
      <c r="N39" s="72">
        <v>15</v>
      </c>
      <c r="O39" s="72">
        <v>15</v>
      </c>
      <c r="P39" s="72"/>
      <c r="Q39" s="72">
        <v>20</v>
      </c>
      <c r="R39" s="72">
        <v>20</v>
      </c>
      <c r="S39" s="72"/>
      <c r="T39" s="72"/>
      <c r="U39" s="72"/>
      <c r="V39" s="73"/>
      <c r="W39" s="73"/>
      <c r="X39" s="73"/>
      <c r="Y39" s="65"/>
    </row>
    <row r="40" spans="1:25" s="59" customFormat="1" x14ac:dyDescent="0.2">
      <c r="A40" s="132"/>
      <c r="B40" s="74" t="s">
        <v>103</v>
      </c>
      <c r="C40" s="75"/>
      <c r="D40" s="75">
        <v>15</v>
      </c>
      <c r="E40" s="75"/>
      <c r="F40" s="75"/>
      <c r="G40" s="75"/>
      <c r="H40" s="75"/>
      <c r="I40" s="75"/>
      <c r="J40" s="75">
        <v>50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s="59" customFormat="1" x14ac:dyDescent="0.2">
      <c r="A41" s="132"/>
      <c r="B41" s="74" t="s">
        <v>28</v>
      </c>
      <c r="C41" s="75">
        <v>60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s="59" customFormat="1" ht="12.75" thickBot="1" x14ac:dyDescent="0.25">
      <c r="A42" s="133"/>
      <c r="B42" s="77" t="s">
        <v>32</v>
      </c>
      <c r="C42" s="78"/>
      <c r="D42" s="78"/>
      <c r="E42" s="78">
        <v>10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s="59" customFormat="1" ht="11.25" customHeight="1" x14ac:dyDescent="0.2">
      <c r="A43" s="131" t="s">
        <v>7</v>
      </c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  <c r="W43" s="159"/>
      <c r="X43" s="159"/>
      <c r="Y43" s="65"/>
    </row>
    <row r="44" spans="1:25" s="59" customFormat="1" x14ac:dyDescent="0.2">
      <c r="A44" s="132"/>
      <c r="B44" s="160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61"/>
      <c r="W44" s="161"/>
      <c r="X44" s="161"/>
      <c r="Y44" s="65"/>
    </row>
    <row r="45" spans="1:25" s="59" customFormat="1" x14ac:dyDescent="0.2">
      <c r="A45" s="132"/>
      <c r="B45" s="160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61"/>
      <c r="W45" s="161"/>
      <c r="X45" s="161"/>
      <c r="Y45" s="65"/>
    </row>
    <row r="46" spans="1:25" s="59" customFormat="1" ht="12.75" thickBot="1" x14ac:dyDescent="0.25">
      <c r="A46" s="134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  <c r="W46" s="164"/>
      <c r="X46" s="164"/>
      <c r="Y46" s="65"/>
    </row>
    <row r="47" spans="1:25" s="59" customFormat="1" ht="12.75" thickBot="1" x14ac:dyDescent="0.25">
      <c r="A47" s="81">
        <f>SUM(C32)</f>
        <v>110</v>
      </c>
      <c r="B47" s="82" t="s">
        <v>169</v>
      </c>
      <c r="C47" s="137">
        <f>SUM(C35:C38)</f>
        <v>80</v>
      </c>
      <c r="D47" s="137">
        <f t="shared" ref="D47:X47" si="6">SUM(D35:D38)</f>
        <v>5</v>
      </c>
      <c r="E47" s="137">
        <f t="shared" si="6"/>
        <v>15</v>
      </c>
      <c r="F47" s="137">
        <f t="shared" si="6"/>
        <v>18</v>
      </c>
      <c r="G47" s="137">
        <f t="shared" si="6"/>
        <v>0</v>
      </c>
      <c r="H47" s="137">
        <f t="shared" si="6"/>
        <v>25</v>
      </c>
      <c r="I47" s="137">
        <f t="shared" si="6"/>
        <v>28</v>
      </c>
      <c r="J47" s="137">
        <f t="shared" si="6"/>
        <v>0</v>
      </c>
      <c r="K47" s="137">
        <f t="shared" si="6"/>
        <v>0</v>
      </c>
      <c r="L47" s="137">
        <f t="shared" si="6"/>
        <v>0</v>
      </c>
      <c r="M47" s="137">
        <f t="shared" si="6"/>
        <v>70</v>
      </c>
      <c r="N47" s="137">
        <f t="shared" si="6"/>
        <v>0</v>
      </c>
      <c r="O47" s="137">
        <f t="shared" si="6"/>
        <v>0</v>
      </c>
      <c r="P47" s="137">
        <f t="shared" si="6"/>
        <v>0</v>
      </c>
      <c r="Q47" s="137">
        <f t="shared" si="6"/>
        <v>0</v>
      </c>
      <c r="R47" s="137">
        <f t="shared" si="6"/>
        <v>0</v>
      </c>
      <c r="S47" s="137">
        <f t="shared" si="6"/>
        <v>0</v>
      </c>
      <c r="T47" s="137">
        <f t="shared" si="6"/>
        <v>0</v>
      </c>
      <c r="U47" s="137">
        <f t="shared" si="6"/>
        <v>0</v>
      </c>
      <c r="V47" s="137">
        <f t="shared" si="6"/>
        <v>0</v>
      </c>
      <c r="W47" s="137">
        <f t="shared" si="6"/>
        <v>0</v>
      </c>
      <c r="X47" s="137">
        <f t="shared" si="6"/>
        <v>0</v>
      </c>
      <c r="Y47" s="65"/>
    </row>
    <row r="48" spans="1:25" s="59" customFormat="1" x14ac:dyDescent="0.2">
      <c r="A48" s="83"/>
      <c r="B48" s="84" t="s">
        <v>170</v>
      </c>
      <c r="C48" s="139">
        <f>SUM(A47*C47)/1000</f>
        <v>8.8000000000000007</v>
      </c>
      <c r="D48" s="139">
        <f>+(A47*D47)/1000</f>
        <v>0.55000000000000004</v>
      </c>
      <c r="E48" s="139">
        <f>+(A47*E47)/1000</f>
        <v>1.65</v>
      </c>
      <c r="F48" s="139">
        <f>+(A47*F47)/1000</f>
        <v>1.98</v>
      </c>
      <c r="G48" s="139">
        <f>+(A47*G47)/1000</f>
        <v>0</v>
      </c>
      <c r="H48" s="139">
        <f>+(A47*H47)/1000</f>
        <v>2.75</v>
      </c>
      <c r="I48" s="139">
        <f>+(A47*I47)/1000</f>
        <v>3.08</v>
      </c>
      <c r="J48" s="139">
        <f>+(A47*J47)/1000</f>
        <v>0</v>
      </c>
      <c r="K48" s="139">
        <f>+(A47*K47)/1000</f>
        <v>0</v>
      </c>
      <c r="L48" s="139">
        <f>+(A47*L47)/1000</f>
        <v>0</v>
      </c>
      <c r="M48" s="139">
        <f>+(A47*M47)/1000</f>
        <v>7.7</v>
      </c>
      <c r="N48" s="139">
        <f>+(A47*N47)/1000</f>
        <v>0</v>
      </c>
      <c r="O48" s="139">
        <f>+(A47*O47)/1000</f>
        <v>0</v>
      </c>
      <c r="P48" s="139">
        <f>+(A47*P47)/1000</f>
        <v>0</v>
      </c>
      <c r="Q48" s="139">
        <f>+(A47*Q47)/1000</f>
        <v>0</v>
      </c>
      <c r="R48" s="139">
        <f>+(A47*R47)/1000</f>
        <v>0</v>
      </c>
      <c r="S48" s="139">
        <f>+(A47*S47)/1000</f>
        <v>0</v>
      </c>
      <c r="T48" s="139">
        <f>+(A47*T47)/1000</f>
        <v>0</v>
      </c>
      <c r="U48" s="139">
        <f>+(A47*U47)/1000</f>
        <v>0</v>
      </c>
      <c r="V48" s="139">
        <f>+(A47*V47)/1000</f>
        <v>0</v>
      </c>
      <c r="W48" s="139">
        <f>+(A47*W47)/1000</f>
        <v>0</v>
      </c>
      <c r="X48" s="139">
        <f>+(A47*X47)/1000</f>
        <v>0</v>
      </c>
      <c r="Y48" s="65"/>
    </row>
    <row r="49" spans="1:25" s="59" customFormat="1" x14ac:dyDescent="0.2">
      <c r="A49" s="81">
        <f>SUM(D32)</f>
        <v>100</v>
      </c>
      <c r="B49" s="84" t="s">
        <v>171</v>
      </c>
      <c r="C49" s="140">
        <f>SUM(C39:C42)</f>
        <v>60</v>
      </c>
      <c r="D49" s="140">
        <f t="shared" ref="D49:X49" si="7">SUM(D39:D42)</f>
        <v>18</v>
      </c>
      <c r="E49" s="140">
        <f t="shared" si="7"/>
        <v>10</v>
      </c>
      <c r="F49" s="140">
        <f t="shared" si="7"/>
        <v>0</v>
      </c>
      <c r="G49" s="140">
        <f t="shared" si="7"/>
        <v>35</v>
      </c>
      <c r="H49" s="140">
        <f t="shared" si="7"/>
        <v>0</v>
      </c>
      <c r="I49" s="140">
        <f t="shared" si="7"/>
        <v>0</v>
      </c>
      <c r="J49" s="140">
        <f t="shared" si="7"/>
        <v>50</v>
      </c>
      <c r="K49" s="140">
        <f t="shared" si="7"/>
        <v>20</v>
      </c>
      <c r="L49" s="140">
        <f t="shared" si="7"/>
        <v>0</v>
      </c>
      <c r="M49" s="140">
        <f t="shared" si="7"/>
        <v>0</v>
      </c>
      <c r="N49" s="140">
        <f t="shared" si="7"/>
        <v>15</v>
      </c>
      <c r="O49" s="140">
        <f t="shared" si="7"/>
        <v>15</v>
      </c>
      <c r="P49" s="140">
        <f t="shared" si="7"/>
        <v>0</v>
      </c>
      <c r="Q49" s="140">
        <f t="shared" si="7"/>
        <v>20</v>
      </c>
      <c r="R49" s="140">
        <f t="shared" si="7"/>
        <v>20</v>
      </c>
      <c r="S49" s="140">
        <f t="shared" si="7"/>
        <v>0</v>
      </c>
      <c r="T49" s="140">
        <f t="shared" si="7"/>
        <v>0</v>
      </c>
      <c r="U49" s="140">
        <f t="shared" si="7"/>
        <v>0</v>
      </c>
      <c r="V49" s="140">
        <f t="shared" si="7"/>
        <v>0</v>
      </c>
      <c r="W49" s="140">
        <f t="shared" si="7"/>
        <v>0</v>
      </c>
      <c r="X49" s="140">
        <f t="shared" si="7"/>
        <v>0</v>
      </c>
      <c r="Y49" s="65"/>
    </row>
    <row r="50" spans="1:25" s="59" customFormat="1" ht="12.75" thickBot="1" x14ac:dyDescent="0.25">
      <c r="A50" s="85"/>
      <c r="B50" s="86" t="s">
        <v>172</v>
      </c>
      <c r="C50" s="142">
        <f>SUM(A49*C49)/1000</f>
        <v>6</v>
      </c>
      <c r="D50" s="142">
        <f>+(A49*D49)/1000</f>
        <v>1.8</v>
      </c>
      <c r="E50" s="142">
        <f>+(A49*E49)/1000</f>
        <v>1</v>
      </c>
      <c r="F50" s="142">
        <f>+(A49*F49)/1000</f>
        <v>0</v>
      </c>
      <c r="G50" s="142">
        <f>+(A49*G49)/1000</f>
        <v>3.5</v>
      </c>
      <c r="H50" s="142">
        <f>+(A49*H49)/1000</f>
        <v>0</v>
      </c>
      <c r="I50" s="142">
        <f>+(A49*I49)/1000</f>
        <v>0</v>
      </c>
      <c r="J50" s="142">
        <f>+(A49*J49)/1000</f>
        <v>5</v>
      </c>
      <c r="K50" s="142">
        <f>+(A49*K49)/1000</f>
        <v>2</v>
      </c>
      <c r="L50" s="142">
        <f>+(A49*L49)/1000</f>
        <v>0</v>
      </c>
      <c r="M50" s="142">
        <f>+(A49*M49)/1000</f>
        <v>0</v>
      </c>
      <c r="N50" s="142">
        <f>+(A49*N49)/1000</f>
        <v>1.5</v>
      </c>
      <c r="O50" s="142">
        <f>+(A49*O49)/1000</f>
        <v>1.5</v>
      </c>
      <c r="P50" s="142">
        <f>+(A49*P49)/1000</f>
        <v>0</v>
      </c>
      <c r="Q50" s="142">
        <f>+(A49*Q49)/1000</f>
        <v>2</v>
      </c>
      <c r="R50" s="142">
        <f>+(A49*R49)/1000</f>
        <v>2</v>
      </c>
      <c r="S50" s="142">
        <f>+(A49*S49)/1000</f>
        <v>0</v>
      </c>
      <c r="T50" s="142">
        <f>+(A49*T49)/1000</f>
        <v>0</v>
      </c>
      <c r="U50" s="142">
        <f>+(A49*U49)/1000</f>
        <v>0</v>
      </c>
      <c r="V50" s="143">
        <f>+(A49*V49)/1000</f>
        <v>0</v>
      </c>
      <c r="W50" s="143">
        <f>+(A49*W49)/1000</f>
        <v>0</v>
      </c>
      <c r="X50" s="143">
        <f>+(A49*X49)/1000</f>
        <v>0</v>
      </c>
      <c r="Y50" s="65"/>
    </row>
    <row r="51" spans="1:25" s="59" customFormat="1" x14ac:dyDescent="0.2">
      <c r="A51" s="135" t="s">
        <v>8</v>
      </c>
      <c r="B51" s="136"/>
      <c r="C51" s="144">
        <f>+C50+C48</f>
        <v>14.8</v>
      </c>
      <c r="D51" s="144">
        <f t="shared" ref="D51:X51" si="8">+D50+D48</f>
        <v>2.35</v>
      </c>
      <c r="E51" s="144">
        <f t="shared" si="8"/>
        <v>2.65</v>
      </c>
      <c r="F51" s="144">
        <f t="shared" si="8"/>
        <v>1.98</v>
      </c>
      <c r="G51" s="144">
        <f t="shared" si="8"/>
        <v>3.5</v>
      </c>
      <c r="H51" s="144">
        <f t="shared" si="8"/>
        <v>2.75</v>
      </c>
      <c r="I51" s="144">
        <f t="shared" si="8"/>
        <v>3.08</v>
      </c>
      <c r="J51" s="144">
        <f t="shared" si="8"/>
        <v>5</v>
      </c>
      <c r="K51" s="144">
        <f t="shared" si="8"/>
        <v>2</v>
      </c>
      <c r="L51" s="144">
        <f t="shared" si="8"/>
        <v>0</v>
      </c>
      <c r="M51" s="144">
        <f t="shared" si="8"/>
        <v>7.7</v>
      </c>
      <c r="N51" s="144">
        <f t="shared" si="8"/>
        <v>1.5</v>
      </c>
      <c r="O51" s="144">
        <f t="shared" si="8"/>
        <v>1.5</v>
      </c>
      <c r="P51" s="144">
        <f t="shared" si="8"/>
        <v>0</v>
      </c>
      <c r="Q51" s="144">
        <f t="shared" si="8"/>
        <v>2</v>
      </c>
      <c r="R51" s="144">
        <f t="shared" si="8"/>
        <v>2</v>
      </c>
      <c r="S51" s="144">
        <f t="shared" si="8"/>
        <v>0</v>
      </c>
      <c r="T51" s="144">
        <f t="shared" si="8"/>
        <v>0</v>
      </c>
      <c r="U51" s="144">
        <f t="shared" si="8"/>
        <v>0</v>
      </c>
      <c r="V51" s="145">
        <f t="shared" si="8"/>
        <v>0</v>
      </c>
      <c r="W51" s="145">
        <f t="shared" si="8"/>
        <v>0</v>
      </c>
      <c r="X51" s="145">
        <f t="shared" si="8"/>
        <v>0</v>
      </c>
      <c r="Y51" s="65"/>
    </row>
    <row r="52" spans="1:25" s="59" customFormat="1" x14ac:dyDescent="0.2">
      <c r="A52" s="128" t="s">
        <v>9</v>
      </c>
      <c r="B52" s="130"/>
      <c r="C52" s="146">
        <v>262</v>
      </c>
      <c r="D52" s="146">
        <v>608</v>
      </c>
      <c r="E52" s="146">
        <v>1650</v>
      </c>
      <c r="F52" s="146">
        <v>399</v>
      </c>
      <c r="G52" s="146">
        <v>137</v>
      </c>
      <c r="H52" s="146">
        <v>330</v>
      </c>
      <c r="I52" s="146">
        <v>227</v>
      </c>
      <c r="J52" s="146">
        <v>444</v>
      </c>
      <c r="K52" s="146">
        <v>708</v>
      </c>
      <c r="L52" s="146">
        <v>57</v>
      </c>
      <c r="M52" s="146">
        <v>160</v>
      </c>
      <c r="N52" s="146">
        <v>818</v>
      </c>
      <c r="O52" s="146">
        <v>514</v>
      </c>
      <c r="P52" s="146">
        <v>147</v>
      </c>
      <c r="Q52" s="146">
        <v>187</v>
      </c>
      <c r="R52" s="146">
        <v>2644</v>
      </c>
      <c r="S52" s="146"/>
      <c r="T52" s="146"/>
      <c r="U52" s="146"/>
      <c r="V52" s="147"/>
      <c r="W52" s="147"/>
      <c r="X52" s="147"/>
      <c r="Y52" s="65"/>
    </row>
    <row r="53" spans="1:25" s="59" customFormat="1" x14ac:dyDescent="0.2">
      <c r="A53" s="87">
        <f>SUM(A47)</f>
        <v>110</v>
      </c>
      <c r="B53" s="88" t="s">
        <v>10</v>
      </c>
      <c r="C53" s="148">
        <f>SUM(C48*C52)</f>
        <v>2305.6000000000004</v>
      </c>
      <c r="D53" s="148">
        <f>SUM(D48*D52)</f>
        <v>334.40000000000003</v>
      </c>
      <c r="E53" s="148">
        <f t="shared" ref="E53:X53" si="9">SUM(E48*E52)</f>
        <v>2722.5</v>
      </c>
      <c r="F53" s="148">
        <f t="shared" si="9"/>
        <v>790.02</v>
      </c>
      <c r="G53" s="148">
        <f t="shared" si="9"/>
        <v>0</v>
      </c>
      <c r="H53" s="148">
        <f t="shared" si="9"/>
        <v>907.5</v>
      </c>
      <c r="I53" s="148">
        <f t="shared" si="9"/>
        <v>699.16</v>
      </c>
      <c r="J53" s="148">
        <f t="shared" si="9"/>
        <v>0</v>
      </c>
      <c r="K53" s="148">
        <f t="shared" si="9"/>
        <v>0</v>
      </c>
      <c r="L53" s="148">
        <f t="shared" si="9"/>
        <v>0</v>
      </c>
      <c r="M53" s="148">
        <f t="shared" si="9"/>
        <v>1232</v>
      </c>
      <c r="N53" s="148">
        <f t="shared" si="9"/>
        <v>0</v>
      </c>
      <c r="O53" s="148">
        <f t="shared" si="9"/>
        <v>0</v>
      </c>
      <c r="P53" s="148">
        <f t="shared" si="9"/>
        <v>0</v>
      </c>
      <c r="Q53" s="148">
        <f t="shared" si="9"/>
        <v>0</v>
      </c>
      <c r="R53" s="148">
        <f t="shared" si="9"/>
        <v>0</v>
      </c>
      <c r="S53" s="148">
        <f t="shared" si="9"/>
        <v>0</v>
      </c>
      <c r="T53" s="148">
        <f t="shared" si="9"/>
        <v>0</v>
      </c>
      <c r="U53" s="148">
        <f t="shared" si="9"/>
        <v>0</v>
      </c>
      <c r="V53" s="148">
        <f t="shared" si="9"/>
        <v>0</v>
      </c>
      <c r="W53" s="148">
        <f t="shared" si="9"/>
        <v>0</v>
      </c>
      <c r="X53" s="148">
        <f t="shared" si="9"/>
        <v>0</v>
      </c>
      <c r="Y53" s="89">
        <f>SUM(C53:X53)</f>
        <v>8991.18</v>
      </c>
    </row>
    <row r="54" spans="1:25" s="59" customFormat="1" x14ac:dyDescent="0.2">
      <c r="A54" s="87">
        <f>SUM(A49)</f>
        <v>100</v>
      </c>
      <c r="B54" s="88" t="s">
        <v>10</v>
      </c>
      <c r="C54" s="148">
        <f>SUM(C50*C52)</f>
        <v>1572</v>
      </c>
      <c r="D54" s="148">
        <f>SUM(D50*D52)</f>
        <v>1094.4000000000001</v>
      </c>
      <c r="E54" s="148">
        <f t="shared" ref="E54:X54" si="10">SUM(E50*E52)</f>
        <v>1650</v>
      </c>
      <c r="F54" s="148">
        <f t="shared" si="10"/>
        <v>0</v>
      </c>
      <c r="G54" s="148">
        <f t="shared" si="10"/>
        <v>479.5</v>
      </c>
      <c r="H54" s="148">
        <f t="shared" si="10"/>
        <v>0</v>
      </c>
      <c r="I54" s="148">
        <f t="shared" si="10"/>
        <v>0</v>
      </c>
      <c r="J54" s="148">
        <f t="shared" si="10"/>
        <v>2220</v>
      </c>
      <c r="K54" s="148">
        <f t="shared" si="10"/>
        <v>1416</v>
      </c>
      <c r="L54" s="148">
        <f t="shared" si="10"/>
        <v>0</v>
      </c>
      <c r="M54" s="148">
        <f t="shared" si="10"/>
        <v>0</v>
      </c>
      <c r="N54" s="148">
        <f t="shared" si="10"/>
        <v>1227</v>
      </c>
      <c r="O54" s="148">
        <f t="shared" si="10"/>
        <v>771</v>
      </c>
      <c r="P54" s="148">
        <f t="shared" si="10"/>
        <v>0</v>
      </c>
      <c r="Q54" s="148">
        <f t="shared" si="10"/>
        <v>374</v>
      </c>
      <c r="R54" s="148">
        <f t="shared" si="10"/>
        <v>5288</v>
      </c>
      <c r="S54" s="148">
        <f t="shared" si="10"/>
        <v>0</v>
      </c>
      <c r="T54" s="148">
        <f t="shared" si="10"/>
        <v>0</v>
      </c>
      <c r="U54" s="148">
        <f t="shared" si="10"/>
        <v>0</v>
      </c>
      <c r="V54" s="148">
        <f t="shared" si="10"/>
        <v>0</v>
      </c>
      <c r="W54" s="148">
        <f t="shared" si="10"/>
        <v>0</v>
      </c>
      <c r="X54" s="148">
        <f t="shared" si="10"/>
        <v>0</v>
      </c>
      <c r="Y54" s="89">
        <f>SUM(C54:X54)</f>
        <v>16091.9</v>
      </c>
    </row>
    <row r="55" spans="1:25" s="59" customFormat="1" x14ac:dyDescent="0.2">
      <c r="A55" s="119" t="s">
        <v>11</v>
      </c>
      <c r="B55" s="120"/>
      <c r="C55" s="149">
        <f>SUM(C53:C54)</f>
        <v>3877.6000000000004</v>
      </c>
      <c r="D55" s="149">
        <f t="shared" ref="D55:X55" si="11">+D51*D52</f>
        <v>1428.8</v>
      </c>
      <c r="E55" s="149">
        <f t="shared" si="11"/>
        <v>4372.5</v>
      </c>
      <c r="F55" s="149">
        <f t="shared" si="11"/>
        <v>790.02</v>
      </c>
      <c r="G55" s="149">
        <f t="shared" si="11"/>
        <v>479.5</v>
      </c>
      <c r="H55" s="149">
        <f t="shared" si="11"/>
        <v>907.5</v>
      </c>
      <c r="I55" s="149">
        <f t="shared" si="11"/>
        <v>699.16</v>
      </c>
      <c r="J55" s="149">
        <f t="shared" si="11"/>
        <v>2220</v>
      </c>
      <c r="K55" s="149">
        <f t="shared" si="11"/>
        <v>1416</v>
      </c>
      <c r="L55" s="149">
        <f t="shared" si="11"/>
        <v>0</v>
      </c>
      <c r="M55" s="149">
        <f t="shared" si="11"/>
        <v>1232</v>
      </c>
      <c r="N55" s="149">
        <f t="shared" si="11"/>
        <v>1227</v>
      </c>
      <c r="O55" s="149">
        <f t="shared" si="11"/>
        <v>771</v>
      </c>
      <c r="P55" s="149">
        <f t="shared" si="11"/>
        <v>0</v>
      </c>
      <c r="Q55" s="149">
        <f t="shared" si="11"/>
        <v>374</v>
      </c>
      <c r="R55" s="149">
        <f t="shared" si="11"/>
        <v>5288</v>
      </c>
      <c r="S55" s="149">
        <f t="shared" si="11"/>
        <v>0</v>
      </c>
      <c r="T55" s="149">
        <f t="shared" si="11"/>
        <v>0</v>
      </c>
      <c r="U55" s="149">
        <f t="shared" si="11"/>
        <v>0</v>
      </c>
      <c r="V55" s="150">
        <f t="shared" si="11"/>
        <v>0</v>
      </c>
      <c r="W55" s="150">
        <f t="shared" si="11"/>
        <v>0</v>
      </c>
      <c r="X55" s="150">
        <f t="shared" si="11"/>
        <v>0</v>
      </c>
      <c r="Y55" s="89">
        <f>SUM(C55:X55)</f>
        <v>25083.08</v>
      </c>
    </row>
    <row r="56" spans="1:25" s="59" customFormat="1" x14ac:dyDescent="0.2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2"/>
    </row>
    <row r="57" spans="1:25" s="59" customFormat="1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2"/>
    </row>
    <row r="58" spans="1:25" s="59" customFormat="1" x14ac:dyDescent="0.2">
      <c r="A58" s="155" t="s">
        <v>12</v>
      </c>
      <c r="B58" s="155"/>
      <c r="C58" s="156"/>
      <c r="H58" s="155" t="s">
        <v>13</v>
      </c>
      <c r="I58" s="155"/>
      <c r="J58" s="155"/>
      <c r="K58" s="155"/>
      <c r="P58" s="155" t="s">
        <v>14</v>
      </c>
      <c r="Q58" s="155"/>
      <c r="R58" s="155"/>
      <c r="S58" s="15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zoomScaleNormal="100" workbookViewId="0">
      <selection activeCell="AA44" sqref="AA44"/>
    </sheetView>
  </sheetViews>
  <sheetFormatPr defaultRowHeight="10.5" x14ac:dyDescent="0.15"/>
  <cols>
    <col min="1" max="1" width="3.140625" style="9" customWidth="1"/>
    <col min="2" max="2" width="12.5703125" style="9" customWidth="1"/>
    <col min="3" max="21" width="5" style="9" customWidth="1"/>
    <col min="22" max="24" width="5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ht="12" x14ac:dyDescent="0.2">
      <c r="A1" s="59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59"/>
      <c r="L1" s="60"/>
      <c r="M1" s="122" t="s">
        <v>1</v>
      </c>
      <c r="N1" s="122"/>
      <c r="O1" s="122"/>
      <c r="P1" s="122"/>
      <c r="Q1" s="122"/>
      <c r="R1" s="122" t="s">
        <v>2</v>
      </c>
      <c r="S1" s="122"/>
      <c r="T1" s="122"/>
      <c r="U1" s="122"/>
      <c r="V1" s="122"/>
      <c r="W1" s="59"/>
      <c r="X1" s="59"/>
      <c r="Y1" s="59"/>
    </row>
    <row r="2" spans="1:25" ht="12" x14ac:dyDescent="0.2">
      <c r="A2" s="59"/>
      <c r="B2" s="61" t="s">
        <v>3</v>
      </c>
      <c r="C2" s="62">
        <v>1</v>
      </c>
      <c r="D2" s="62">
        <v>1</v>
      </c>
      <c r="E2" s="63"/>
      <c r="F2" s="63"/>
      <c r="G2" s="63"/>
      <c r="H2" s="63"/>
      <c r="I2" s="63"/>
      <c r="J2" s="63"/>
      <c r="K2" s="59"/>
      <c r="L2" s="59"/>
      <c r="M2" s="59"/>
      <c r="N2" s="59"/>
      <c r="O2" s="59"/>
      <c r="P2" s="123">
        <v>43089</v>
      </c>
      <c r="Q2" s="123"/>
      <c r="R2" s="123"/>
      <c r="S2" s="123"/>
      <c r="T2" s="63"/>
      <c r="U2" s="63"/>
      <c r="V2" s="63"/>
      <c r="W2" s="59"/>
      <c r="X2" s="59"/>
      <c r="Y2" s="59"/>
    </row>
    <row r="3" spans="1:25" ht="12" x14ac:dyDescent="0.2">
      <c r="A3" s="124"/>
      <c r="B3" s="125"/>
      <c r="C3" s="128" t="s">
        <v>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64"/>
      <c r="X3" s="64"/>
      <c r="Y3" s="65"/>
    </row>
    <row r="4" spans="1:25" ht="55.5" thickBot="1" x14ac:dyDescent="0.25">
      <c r="A4" s="126"/>
      <c r="B4" s="127"/>
      <c r="C4" s="66" t="s">
        <v>28</v>
      </c>
      <c r="D4" s="67" t="s">
        <v>41</v>
      </c>
      <c r="E4" s="68" t="s">
        <v>32</v>
      </c>
      <c r="F4" s="68" t="s">
        <v>35</v>
      </c>
      <c r="G4" s="68" t="s">
        <v>81</v>
      </c>
      <c r="H4" s="68" t="s">
        <v>48</v>
      </c>
      <c r="I4" s="69" t="s">
        <v>55</v>
      </c>
      <c r="J4" s="68" t="s">
        <v>63</v>
      </c>
      <c r="K4" s="68" t="s">
        <v>50</v>
      </c>
      <c r="L4" s="68" t="s">
        <v>45</v>
      </c>
      <c r="M4" s="68" t="s">
        <v>82</v>
      </c>
      <c r="N4" s="69" t="s">
        <v>34</v>
      </c>
      <c r="O4" s="68" t="s">
        <v>47</v>
      </c>
      <c r="P4" s="68" t="s">
        <v>49</v>
      </c>
      <c r="Q4" s="68" t="s">
        <v>70</v>
      </c>
      <c r="R4" s="68" t="s">
        <v>78</v>
      </c>
      <c r="S4" s="68" t="s">
        <v>71</v>
      </c>
      <c r="T4" s="68" t="s">
        <v>29</v>
      </c>
      <c r="U4" s="69" t="s">
        <v>39</v>
      </c>
      <c r="V4" s="70"/>
      <c r="W4" s="67"/>
      <c r="X4" s="67"/>
      <c r="Y4" s="65"/>
    </row>
    <row r="5" spans="1:25" ht="11.25" customHeight="1" x14ac:dyDescent="0.2">
      <c r="A5" s="131" t="s">
        <v>5</v>
      </c>
      <c r="B5" s="71" t="s">
        <v>31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70</v>
      </c>
      <c r="S5" s="72"/>
      <c r="T5" s="72"/>
      <c r="U5" s="72"/>
      <c r="V5" s="73"/>
      <c r="W5" s="73"/>
      <c r="X5" s="73"/>
      <c r="Y5" s="65"/>
    </row>
    <row r="6" spans="1:25" ht="12" x14ac:dyDescent="0.2">
      <c r="A6" s="132"/>
      <c r="B6" s="74" t="s">
        <v>83</v>
      </c>
      <c r="C6" s="75"/>
      <c r="D6" s="75">
        <v>6</v>
      </c>
      <c r="E6" s="75"/>
      <c r="F6" s="75"/>
      <c r="G6" s="75">
        <v>120</v>
      </c>
      <c r="H6" s="75">
        <v>15</v>
      </c>
      <c r="I6" s="75"/>
      <c r="J6" s="75"/>
      <c r="K6" s="75"/>
      <c r="L6" s="75"/>
      <c r="M6" s="75">
        <v>15</v>
      </c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ht="12" x14ac:dyDescent="0.2">
      <c r="A7" s="132"/>
      <c r="B7" s="74" t="s">
        <v>111</v>
      </c>
      <c r="C7" s="75"/>
      <c r="D7" s="75"/>
      <c r="E7" s="75">
        <v>7</v>
      </c>
      <c r="F7" s="75"/>
      <c r="G7" s="75"/>
      <c r="H7" s="75">
        <v>20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3"/>
      <c r="B8" s="77" t="s">
        <v>44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1" t="s">
        <v>6</v>
      </c>
      <c r="B9" s="71" t="s">
        <v>102</v>
      </c>
      <c r="C9" s="72"/>
      <c r="D9" s="72"/>
      <c r="E9" s="72"/>
      <c r="F9" s="72"/>
      <c r="G9" s="72"/>
      <c r="H9" s="72"/>
      <c r="I9" s="72"/>
      <c r="J9" s="72">
        <v>45</v>
      </c>
      <c r="K9" s="72">
        <v>15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ht="24.75" customHeight="1" x14ac:dyDescent="0.2">
      <c r="A10" s="132"/>
      <c r="B10" s="80" t="s">
        <v>112</v>
      </c>
      <c r="C10" s="75"/>
      <c r="D10" s="75"/>
      <c r="E10" s="75"/>
      <c r="F10" s="75">
        <v>15</v>
      </c>
      <c r="G10" s="75"/>
      <c r="H10" s="75"/>
      <c r="I10" s="75">
        <v>75</v>
      </c>
      <c r="J10" s="75"/>
      <c r="K10" s="75"/>
      <c r="L10" s="75"/>
      <c r="M10" s="75"/>
      <c r="N10" s="75"/>
      <c r="O10" s="75"/>
      <c r="P10" s="75"/>
      <c r="Q10" s="75"/>
      <c r="R10" s="75"/>
      <c r="S10" s="75">
        <v>50</v>
      </c>
      <c r="T10" s="75">
        <v>5</v>
      </c>
      <c r="U10" s="75"/>
      <c r="V10" s="76"/>
      <c r="W10" s="76"/>
      <c r="X10" s="76"/>
      <c r="Y10" s="65"/>
    </row>
    <row r="11" spans="1:25" ht="12" x14ac:dyDescent="0.2">
      <c r="A11" s="132"/>
      <c r="B11" s="80" t="s">
        <v>28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3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1" t="s">
        <v>7</v>
      </c>
      <c r="B13" s="71" t="s">
        <v>34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v>100</v>
      </c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ht="12" x14ac:dyDescent="0.2">
      <c r="A14" s="132"/>
      <c r="B14" s="74" t="s">
        <v>157</v>
      </c>
      <c r="C14" s="75"/>
      <c r="D14" s="75">
        <v>10</v>
      </c>
      <c r="E14" s="75"/>
      <c r="F14" s="75"/>
      <c r="G14" s="75"/>
      <c r="H14" s="75">
        <v>12</v>
      </c>
      <c r="I14" s="75"/>
      <c r="J14" s="75"/>
      <c r="K14" s="75">
        <v>5</v>
      </c>
      <c r="L14" s="75"/>
      <c r="M14" s="75"/>
      <c r="N14" s="75"/>
      <c r="O14" s="99">
        <f>1/10</f>
        <v>0.1</v>
      </c>
      <c r="P14" s="99">
        <v>25</v>
      </c>
      <c r="Q14" s="75"/>
      <c r="R14" s="75"/>
      <c r="S14" s="75"/>
      <c r="T14" s="75"/>
      <c r="U14" s="75"/>
      <c r="V14" s="76"/>
      <c r="W14" s="76"/>
      <c r="X14" s="76"/>
      <c r="Y14" s="65"/>
    </row>
    <row r="15" spans="1:25" ht="12" x14ac:dyDescent="0.2">
      <c r="A15" s="132"/>
      <c r="B15" s="74" t="s">
        <v>77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>
        <v>35</v>
      </c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4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thickBot="1" x14ac:dyDescent="0.25">
      <c r="A17" s="81">
        <f>SUM(C2)</f>
        <v>1</v>
      </c>
      <c r="B17" s="82" t="s">
        <v>64</v>
      </c>
      <c r="C17" s="31">
        <f>SUM(C5:C12)</f>
        <v>80</v>
      </c>
      <c r="D17" s="31">
        <f t="shared" ref="D17:X17" si="0">SUM(D5:D12)</f>
        <v>6</v>
      </c>
      <c r="E17" s="31">
        <f t="shared" si="0"/>
        <v>7</v>
      </c>
      <c r="F17" s="31">
        <f t="shared" si="0"/>
        <v>15</v>
      </c>
      <c r="G17" s="31">
        <f t="shared" si="0"/>
        <v>120</v>
      </c>
      <c r="H17" s="31">
        <f t="shared" si="0"/>
        <v>35</v>
      </c>
      <c r="I17" s="31">
        <f t="shared" si="0"/>
        <v>75</v>
      </c>
      <c r="J17" s="31">
        <f t="shared" si="0"/>
        <v>45</v>
      </c>
      <c r="K17" s="31">
        <f t="shared" si="0"/>
        <v>15</v>
      </c>
      <c r="L17" s="31">
        <f t="shared" si="0"/>
        <v>0</v>
      </c>
      <c r="M17" s="31">
        <f t="shared" si="0"/>
        <v>15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70</v>
      </c>
      <c r="R17" s="31">
        <f t="shared" si="0"/>
        <v>70</v>
      </c>
      <c r="S17" s="31">
        <f t="shared" si="0"/>
        <v>50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65"/>
    </row>
    <row r="18" spans="1:25" ht="12" x14ac:dyDescent="0.2">
      <c r="A18" s="83"/>
      <c r="B18" s="84" t="s">
        <v>65</v>
      </c>
      <c r="C18" s="90">
        <f>SUM(A17*C17)/1000</f>
        <v>0.08</v>
      </c>
      <c r="D18" s="90">
        <f>+(A17*D17)/1000</f>
        <v>6.0000000000000001E-3</v>
      </c>
      <c r="E18" s="90">
        <f>+(A17*E17)/1000</f>
        <v>7.0000000000000001E-3</v>
      </c>
      <c r="F18" s="90">
        <f>+(A17*F17)/1000</f>
        <v>1.4999999999999999E-2</v>
      </c>
      <c r="G18" s="90">
        <f>+(A17*G17)/1000</f>
        <v>0.12</v>
      </c>
      <c r="H18" s="90">
        <f>+(A17*H17)/1000</f>
        <v>3.5000000000000003E-2</v>
      </c>
      <c r="I18" s="90">
        <f>+(A17*I17)/1000</f>
        <v>7.4999999999999997E-2</v>
      </c>
      <c r="J18" s="90">
        <f>+(A17*J17)/1000</f>
        <v>4.4999999999999998E-2</v>
      </c>
      <c r="K18" s="90">
        <f>+(A17*K17)/1000</f>
        <v>1.4999999999999999E-2</v>
      </c>
      <c r="L18" s="90">
        <f>+(A17*L17)/1000</f>
        <v>0</v>
      </c>
      <c r="M18" s="90">
        <f>+(A17*M17)/1000</f>
        <v>1.4999999999999999E-2</v>
      </c>
      <c r="N18" s="90">
        <f>+(A17*N17)/1000</f>
        <v>0</v>
      </c>
      <c r="O18" s="90">
        <f>+(A17*O17)</f>
        <v>0</v>
      </c>
      <c r="P18" s="90">
        <f>+(A17*P17)/1000</f>
        <v>0</v>
      </c>
      <c r="Q18" s="90">
        <f>+(A17*Q17)/1000</f>
        <v>7.0000000000000007E-2</v>
      </c>
      <c r="R18" s="90">
        <f>+(A17*R17)/1000</f>
        <v>7.0000000000000007E-2</v>
      </c>
      <c r="S18" s="90">
        <f>+(A17*S17)/1000</f>
        <v>0.05</v>
      </c>
      <c r="T18" s="90">
        <f>+(A17*T17)/1000</f>
        <v>5.0000000000000001E-3</v>
      </c>
      <c r="U18" s="90">
        <f>+(A17*U17)/1000</f>
        <v>0</v>
      </c>
      <c r="V18" s="90">
        <f>+(A17*V17)/1000</f>
        <v>0</v>
      </c>
      <c r="W18" s="90">
        <f>+(A17*W17)/1000</f>
        <v>0</v>
      </c>
      <c r="X18" s="90">
        <f>+(A17*X17)/1000</f>
        <v>0</v>
      </c>
      <c r="Y18" s="65"/>
    </row>
    <row r="19" spans="1:25" ht="12" x14ac:dyDescent="0.2">
      <c r="A19" s="81">
        <f>SUM(D2)</f>
        <v>1</v>
      </c>
      <c r="B19" s="84" t="s">
        <v>66</v>
      </c>
      <c r="C19" s="34">
        <f>SUM(C13:C16)</f>
        <v>40</v>
      </c>
      <c r="D19" s="34">
        <f t="shared" ref="D19:X19" si="1">SUM(D13:D16)</f>
        <v>10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12</v>
      </c>
      <c r="I19" s="34">
        <f t="shared" si="1"/>
        <v>0</v>
      </c>
      <c r="J19" s="34">
        <f t="shared" si="1"/>
        <v>0</v>
      </c>
      <c r="K19" s="34">
        <f t="shared" si="1"/>
        <v>5</v>
      </c>
      <c r="L19" s="34">
        <f t="shared" si="1"/>
        <v>35</v>
      </c>
      <c r="M19" s="34">
        <f t="shared" si="1"/>
        <v>0</v>
      </c>
      <c r="N19" s="34">
        <f>SUM(N13:N16)</f>
        <v>100</v>
      </c>
      <c r="O19" s="34">
        <f t="shared" si="1"/>
        <v>0.1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65"/>
    </row>
    <row r="20" spans="1:25" ht="12.75" thickBot="1" x14ac:dyDescent="0.25">
      <c r="A20" s="85"/>
      <c r="B20" s="86" t="s">
        <v>67</v>
      </c>
      <c r="C20" s="91">
        <f>SUM(A19*C19)/1000</f>
        <v>0.04</v>
      </c>
      <c r="D20" s="91">
        <f>+(A19*D19)/1000</f>
        <v>0.01</v>
      </c>
      <c r="E20" s="91">
        <f>+(A19*E19)/1000</f>
        <v>0</v>
      </c>
      <c r="F20" s="91">
        <f>+(A19*F19)/1000</f>
        <v>0</v>
      </c>
      <c r="G20" s="91">
        <f>+(A19*G19)/1000</f>
        <v>0</v>
      </c>
      <c r="H20" s="91">
        <f>+(A19*H19)/1000</f>
        <v>1.2E-2</v>
      </c>
      <c r="I20" s="91">
        <f>+(A19*I19)/1000</f>
        <v>0</v>
      </c>
      <c r="J20" s="91">
        <f>+(A19*J19)/1000</f>
        <v>0</v>
      </c>
      <c r="K20" s="91">
        <f>+(A19*K19)/1000</f>
        <v>5.0000000000000001E-3</v>
      </c>
      <c r="L20" s="91">
        <f>+(A19*L19)/1000</f>
        <v>3.5000000000000003E-2</v>
      </c>
      <c r="M20" s="91">
        <f>+(A19*M19)/1000</f>
        <v>0</v>
      </c>
      <c r="N20" s="91">
        <f>+(A19*N19)/1000</f>
        <v>0.1</v>
      </c>
      <c r="O20" s="91">
        <f>+(A19*O19)</f>
        <v>0.1</v>
      </c>
      <c r="P20" s="91">
        <f>+(A19*P19)/1000</f>
        <v>2.5000000000000001E-2</v>
      </c>
      <c r="Q20" s="91">
        <f>+(A19*Q19)/1000</f>
        <v>0</v>
      </c>
      <c r="R20" s="91">
        <f>+(A19*R19)/1000</f>
        <v>0</v>
      </c>
      <c r="S20" s="91">
        <f>+(A19*S19)/1000</f>
        <v>0</v>
      </c>
      <c r="T20" s="91">
        <f>+(A19*T19)/1000</f>
        <v>0</v>
      </c>
      <c r="U20" s="91">
        <f>+(A19*U19)/1000</f>
        <v>0</v>
      </c>
      <c r="V20" s="91">
        <f>+(A19*V19)/1000</f>
        <v>0</v>
      </c>
      <c r="W20" s="92">
        <f>+(A19*W19)/1000</f>
        <v>0</v>
      </c>
      <c r="X20" s="92">
        <f>+(A19*X19)/1000</f>
        <v>0</v>
      </c>
      <c r="Y20" s="65"/>
    </row>
    <row r="21" spans="1:25" ht="12" x14ac:dyDescent="0.2">
      <c r="A21" s="135" t="s">
        <v>8</v>
      </c>
      <c r="B21" s="136"/>
      <c r="C21" s="93">
        <f>+C20+C18</f>
        <v>0.12</v>
      </c>
      <c r="D21" s="93">
        <f t="shared" ref="D21:X21" si="2">+D20+D18</f>
        <v>1.6E-2</v>
      </c>
      <c r="E21" s="93">
        <f t="shared" si="2"/>
        <v>7.0000000000000001E-3</v>
      </c>
      <c r="F21" s="93">
        <f t="shared" si="2"/>
        <v>1.4999999999999999E-2</v>
      </c>
      <c r="G21" s="93">
        <f t="shared" si="2"/>
        <v>0.12</v>
      </c>
      <c r="H21" s="93">
        <f t="shared" si="2"/>
        <v>4.7E-2</v>
      </c>
      <c r="I21" s="93">
        <f t="shared" si="2"/>
        <v>7.4999999999999997E-2</v>
      </c>
      <c r="J21" s="93">
        <f t="shared" si="2"/>
        <v>4.4999999999999998E-2</v>
      </c>
      <c r="K21" s="93">
        <f t="shared" si="2"/>
        <v>0.02</v>
      </c>
      <c r="L21" s="93">
        <f t="shared" si="2"/>
        <v>3.5000000000000003E-2</v>
      </c>
      <c r="M21" s="93">
        <f t="shared" si="2"/>
        <v>1.4999999999999999E-2</v>
      </c>
      <c r="N21" s="93">
        <f t="shared" si="2"/>
        <v>0.1</v>
      </c>
      <c r="O21" s="93">
        <f t="shared" si="2"/>
        <v>0.1</v>
      </c>
      <c r="P21" s="93">
        <f t="shared" si="2"/>
        <v>2.5000000000000001E-2</v>
      </c>
      <c r="Q21" s="93">
        <f t="shared" si="2"/>
        <v>7.0000000000000007E-2</v>
      </c>
      <c r="R21" s="93">
        <f t="shared" si="2"/>
        <v>7.0000000000000007E-2</v>
      </c>
      <c r="S21" s="93">
        <f t="shared" si="2"/>
        <v>0.05</v>
      </c>
      <c r="T21" s="93">
        <f t="shared" si="2"/>
        <v>5.0000000000000001E-3</v>
      </c>
      <c r="U21" s="93">
        <f t="shared" si="2"/>
        <v>0</v>
      </c>
      <c r="V21" s="93">
        <f t="shared" si="2"/>
        <v>0</v>
      </c>
      <c r="W21" s="94">
        <f t="shared" si="2"/>
        <v>0</v>
      </c>
      <c r="X21" s="94">
        <f t="shared" si="2"/>
        <v>0</v>
      </c>
      <c r="Y21" s="65"/>
    </row>
    <row r="22" spans="1:25" ht="12" x14ac:dyDescent="0.2">
      <c r="A22" s="128" t="s">
        <v>9</v>
      </c>
      <c r="B22" s="130"/>
      <c r="C22" s="95">
        <v>262</v>
      </c>
      <c r="D22" s="95">
        <v>2948</v>
      </c>
      <c r="E22" s="95">
        <v>1650</v>
      </c>
      <c r="F22" s="95">
        <v>608</v>
      </c>
      <c r="G22" s="95">
        <v>306</v>
      </c>
      <c r="H22" s="95">
        <v>399</v>
      </c>
      <c r="I22" s="95">
        <v>1347</v>
      </c>
      <c r="J22" s="95">
        <v>138</v>
      </c>
      <c r="K22" s="95">
        <v>708</v>
      </c>
      <c r="L22" s="95">
        <v>724</v>
      </c>
      <c r="M22" s="95">
        <v>274</v>
      </c>
      <c r="N22" s="95">
        <v>330</v>
      </c>
      <c r="O22" s="95">
        <v>57</v>
      </c>
      <c r="P22" s="95">
        <v>227</v>
      </c>
      <c r="Q22" s="95">
        <v>790</v>
      </c>
      <c r="R22" s="95">
        <v>160</v>
      </c>
      <c r="S22" s="95">
        <v>300</v>
      </c>
      <c r="T22" s="95">
        <v>147</v>
      </c>
      <c r="U22" s="95">
        <v>112</v>
      </c>
      <c r="V22" s="95"/>
      <c r="W22" s="96"/>
      <c r="X22" s="96"/>
      <c r="Y22" s="65"/>
    </row>
    <row r="23" spans="1:25" ht="12" x14ac:dyDescent="0.2">
      <c r="A23" s="87">
        <f>SUM(A17)</f>
        <v>1</v>
      </c>
      <c r="B23" s="88" t="s">
        <v>10</v>
      </c>
      <c r="C23" s="42">
        <f>SUM(C18*C22)</f>
        <v>20.96</v>
      </c>
      <c r="D23" s="42">
        <f>SUM(D18*D22)</f>
        <v>17.687999999999999</v>
      </c>
      <c r="E23" s="42">
        <f t="shared" ref="E23:X23" si="3">SUM(E18*E22)</f>
        <v>11.55</v>
      </c>
      <c r="F23" s="42">
        <f t="shared" si="3"/>
        <v>9.1199999999999992</v>
      </c>
      <c r="G23" s="42">
        <f t="shared" si="3"/>
        <v>36.72</v>
      </c>
      <c r="H23" s="42">
        <f t="shared" si="3"/>
        <v>13.965000000000002</v>
      </c>
      <c r="I23" s="42">
        <f t="shared" si="3"/>
        <v>101.02499999999999</v>
      </c>
      <c r="J23" s="42">
        <f t="shared" si="3"/>
        <v>6.21</v>
      </c>
      <c r="K23" s="42">
        <f t="shared" si="3"/>
        <v>10.62</v>
      </c>
      <c r="L23" s="42">
        <f t="shared" si="3"/>
        <v>0</v>
      </c>
      <c r="M23" s="42">
        <f t="shared" si="3"/>
        <v>4.1099999999999994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55.300000000000004</v>
      </c>
      <c r="R23" s="42">
        <f t="shared" si="3"/>
        <v>11.200000000000001</v>
      </c>
      <c r="S23" s="42">
        <f t="shared" si="3"/>
        <v>15</v>
      </c>
      <c r="T23" s="42">
        <f t="shared" si="3"/>
        <v>0.73499999999999999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89">
        <f>SUM(C23:X23)</f>
        <v>314.20299999999997</v>
      </c>
    </row>
    <row r="24" spans="1:25" ht="12" x14ac:dyDescent="0.2">
      <c r="A24" s="87">
        <f>SUM(A19)</f>
        <v>1</v>
      </c>
      <c r="B24" s="88" t="s">
        <v>10</v>
      </c>
      <c r="C24" s="42">
        <f>SUM(C20*C22)</f>
        <v>10.48</v>
      </c>
      <c r="D24" s="42">
        <f>SUM(D20*D22)</f>
        <v>29.48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4.7880000000000003</v>
      </c>
      <c r="I24" s="42">
        <f t="shared" si="4"/>
        <v>0</v>
      </c>
      <c r="J24" s="42">
        <f t="shared" si="4"/>
        <v>0</v>
      </c>
      <c r="K24" s="42">
        <f t="shared" si="4"/>
        <v>3.54</v>
      </c>
      <c r="L24" s="42">
        <f t="shared" si="4"/>
        <v>25.340000000000003</v>
      </c>
      <c r="M24" s="42">
        <f t="shared" si="4"/>
        <v>0</v>
      </c>
      <c r="N24" s="42">
        <f t="shared" si="4"/>
        <v>33</v>
      </c>
      <c r="O24" s="42">
        <f t="shared" si="4"/>
        <v>5.7</v>
      </c>
      <c r="P24" s="42">
        <f t="shared" si="4"/>
        <v>5.6750000000000007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89">
        <f>SUM(C24:X24)</f>
        <v>118.00300000000001</v>
      </c>
    </row>
    <row r="25" spans="1:25" ht="12" x14ac:dyDescent="0.2">
      <c r="A25" s="119" t="s">
        <v>11</v>
      </c>
      <c r="B25" s="120"/>
      <c r="C25" s="44">
        <f>SUM(C23:C24)</f>
        <v>31.44</v>
      </c>
      <c r="D25" s="44">
        <f t="shared" ref="D25:X25" si="5">+D21*D22</f>
        <v>47.167999999999999</v>
      </c>
      <c r="E25" s="44">
        <f t="shared" si="5"/>
        <v>11.55</v>
      </c>
      <c r="F25" s="44">
        <f t="shared" si="5"/>
        <v>9.1199999999999992</v>
      </c>
      <c r="G25" s="44">
        <f t="shared" si="5"/>
        <v>36.72</v>
      </c>
      <c r="H25" s="44">
        <f t="shared" si="5"/>
        <v>18.753</v>
      </c>
      <c r="I25" s="44">
        <f t="shared" si="5"/>
        <v>101.02499999999999</v>
      </c>
      <c r="J25" s="44">
        <f t="shared" si="5"/>
        <v>6.21</v>
      </c>
      <c r="K25" s="44">
        <f t="shared" si="5"/>
        <v>14.16</v>
      </c>
      <c r="L25" s="44">
        <f t="shared" si="5"/>
        <v>25.340000000000003</v>
      </c>
      <c r="M25" s="44">
        <f t="shared" si="5"/>
        <v>4.1099999999999994</v>
      </c>
      <c r="N25" s="44">
        <f t="shared" si="5"/>
        <v>33</v>
      </c>
      <c r="O25" s="44">
        <f t="shared" si="5"/>
        <v>5.7</v>
      </c>
      <c r="P25" s="44">
        <f t="shared" si="5"/>
        <v>5.6750000000000007</v>
      </c>
      <c r="Q25" s="44">
        <f t="shared" si="5"/>
        <v>55.300000000000004</v>
      </c>
      <c r="R25" s="44">
        <f t="shared" si="5"/>
        <v>11.200000000000001</v>
      </c>
      <c r="S25" s="44">
        <f t="shared" si="5"/>
        <v>15</v>
      </c>
      <c r="T25" s="44">
        <f t="shared" si="5"/>
        <v>0.73499999999999999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89">
        <f>SUM(C25:X25)</f>
        <v>432.20600000000002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43089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41.25" customHeight="1" thickBot="1" x14ac:dyDescent="0.2">
      <c r="A34" s="107"/>
      <c r="B34" s="108"/>
      <c r="C34" s="16" t="s">
        <v>28</v>
      </c>
      <c r="D34" s="18" t="s">
        <v>35</v>
      </c>
      <c r="E34" s="18" t="s">
        <v>41</v>
      </c>
      <c r="F34" s="18" t="s">
        <v>32</v>
      </c>
      <c r="G34" s="18" t="s">
        <v>48</v>
      </c>
      <c r="H34" s="18" t="s">
        <v>34</v>
      </c>
      <c r="I34" s="18" t="s">
        <v>38</v>
      </c>
      <c r="J34" s="18" t="s">
        <v>47</v>
      </c>
      <c r="K34" s="18" t="s">
        <v>39</v>
      </c>
      <c r="L34" s="18" t="s">
        <v>50</v>
      </c>
      <c r="M34" s="18" t="s">
        <v>49</v>
      </c>
      <c r="N34" s="18" t="s">
        <v>166</v>
      </c>
      <c r="O34" s="18" t="s">
        <v>29</v>
      </c>
      <c r="P34" s="18" t="s">
        <v>52</v>
      </c>
      <c r="Q34" s="18" t="s">
        <v>36</v>
      </c>
      <c r="R34" s="18" t="s">
        <v>25</v>
      </c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32</v>
      </c>
      <c r="C36" s="25"/>
      <c r="D36" s="25"/>
      <c r="E36" s="25"/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165</v>
      </c>
      <c r="C37" s="25"/>
      <c r="D37" s="25"/>
      <c r="E37" s="25">
        <v>9</v>
      </c>
      <c r="F37" s="25"/>
      <c r="G37" s="25">
        <v>18</v>
      </c>
      <c r="H37" s="25"/>
      <c r="I37" s="25"/>
      <c r="J37" s="25" t="s">
        <v>79</v>
      </c>
      <c r="K37" s="25"/>
      <c r="L37" s="25">
        <v>9</v>
      </c>
      <c r="M37" s="25">
        <v>30</v>
      </c>
      <c r="N37" s="25">
        <v>9</v>
      </c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28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118</v>
      </c>
      <c r="C39" s="22"/>
      <c r="D39" s="22"/>
      <c r="E39" s="22"/>
      <c r="F39" s="22"/>
      <c r="G39" s="22"/>
      <c r="H39" s="22">
        <v>50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68</v>
      </c>
      <c r="C40" s="25"/>
      <c r="D40" s="25">
        <v>15</v>
      </c>
      <c r="E40" s="25"/>
      <c r="F40" s="25"/>
      <c r="G40" s="25"/>
      <c r="H40" s="25"/>
      <c r="I40" s="25">
        <v>60</v>
      </c>
      <c r="J40" s="25"/>
      <c r="K40" s="25"/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28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167</v>
      </c>
      <c r="C42" s="28"/>
      <c r="D42" s="28">
        <v>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v>35</v>
      </c>
      <c r="Q42" s="28">
        <v>15</v>
      </c>
      <c r="R42" s="28">
        <v>5</v>
      </c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 t="s">
        <v>168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>
        <v>35</v>
      </c>
      <c r="Q43" s="52">
        <v>15</v>
      </c>
      <c r="R43" s="52">
        <v>5</v>
      </c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0</v>
      </c>
      <c r="E47" s="31">
        <f t="shared" si="6"/>
        <v>9</v>
      </c>
      <c r="F47" s="31">
        <f t="shared" si="6"/>
        <v>15</v>
      </c>
      <c r="G47" s="31">
        <f t="shared" si="6"/>
        <v>18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9</v>
      </c>
      <c r="M47" s="31">
        <f t="shared" si="6"/>
        <v>30</v>
      </c>
      <c r="N47" s="31">
        <f t="shared" si="6"/>
        <v>9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0</v>
      </c>
      <c r="E48" s="33">
        <f>+(A47*E47)/1000</f>
        <v>8.9999999999999993E-3</v>
      </c>
      <c r="F48" s="33">
        <f>+(A47*F47)/1000</f>
        <v>1.4999999999999999E-2</v>
      </c>
      <c r="G48" s="33">
        <f>+(A47*G47)/1000</f>
        <v>1.7999999999999999E-2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8.9999999999999993E-3</v>
      </c>
      <c r="M48" s="33">
        <f>+(A47*M47)/1000</f>
        <v>0.03</v>
      </c>
      <c r="N48" s="33">
        <f>+(A47*N47)/1000</f>
        <v>8.9999999999999993E-3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60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3</v>
      </c>
      <c r="P49" s="34">
        <f t="shared" si="7"/>
        <v>35</v>
      </c>
      <c r="Q49" s="34">
        <f t="shared" si="7"/>
        <v>15</v>
      </c>
      <c r="R49" s="34">
        <f t="shared" si="7"/>
        <v>5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0.06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3.0000000000000001E-3</v>
      </c>
      <c r="P50" s="36">
        <f>+(A49*P49)/1000</f>
        <v>3.5000000000000003E-2</v>
      </c>
      <c r="Q50" s="36">
        <f>+(A49*Q49)/1000</f>
        <v>1.4999999999999999E-2</v>
      </c>
      <c r="R50" s="36">
        <f>+(A49*R49)/1000</f>
        <v>5.0000000000000001E-3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0.11</v>
      </c>
      <c r="D51" s="38">
        <f t="shared" ref="D51:X51" si="8">+D50+D48</f>
        <v>2.1999999999999999E-2</v>
      </c>
      <c r="E51" s="38">
        <f t="shared" si="8"/>
        <v>8.9999999999999993E-3</v>
      </c>
      <c r="F51" s="38">
        <f t="shared" si="8"/>
        <v>1.4999999999999999E-2</v>
      </c>
      <c r="G51" s="38">
        <f t="shared" si="8"/>
        <v>1.7999999999999999E-2</v>
      </c>
      <c r="H51" s="38">
        <f t="shared" si="8"/>
        <v>0.05</v>
      </c>
      <c r="I51" s="38">
        <f t="shared" si="8"/>
        <v>0.06</v>
      </c>
      <c r="J51" s="38">
        <f t="shared" si="8"/>
        <v>0</v>
      </c>
      <c r="K51" s="38">
        <f t="shared" si="8"/>
        <v>0</v>
      </c>
      <c r="L51" s="38">
        <f t="shared" si="8"/>
        <v>8.9999999999999993E-3</v>
      </c>
      <c r="M51" s="38">
        <f t="shared" si="8"/>
        <v>0.03</v>
      </c>
      <c r="N51" s="38">
        <f t="shared" si="8"/>
        <v>8.9999999999999993E-3</v>
      </c>
      <c r="O51" s="38">
        <f t="shared" si="8"/>
        <v>3.0000000000000001E-3</v>
      </c>
      <c r="P51" s="38">
        <f t="shared" si="8"/>
        <v>3.5000000000000003E-2</v>
      </c>
      <c r="Q51" s="38">
        <f t="shared" si="8"/>
        <v>1.4999999999999999E-2</v>
      </c>
      <c r="R51" s="38">
        <f t="shared" si="8"/>
        <v>5.0000000000000001E-3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2948</v>
      </c>
      <c r="F52" s="40">
        <v>1650</v>
      </c>
      <c r="G52" s="40">
        <v>399</v>
      </c>
      <c r="H52" s="40">
        <v>330</v>
      </c>
      <c r="I52" s="40">
        <v>269</v>
      </c>
      <c r="J52" s="40">
        <v>57</v>
      </c>
      <c r="K52" s="40">
        <v>112</v>
      </c>
      <c r="L52" s="40">
        <v>708</v>
      </c>
      <c r="M52" s="40">
        <v>227</v>
      </c>
      <c r="N52" s="40">
        <v>1290</v>
      </c>
      <c r="O52" s="40">
        <v>147</v>
      </c>
      <c r="P52" s="40">
        <v>1550</v>
      </c>
      <c r="Q52" s="40">
        <v>187</v>
      </c>
      <c r="R52" s="40">
        <v>238</v>
      </c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13.100000000000001</v>
      </c>
      <c r="D53" s="42">
        <f>SUM(D48*D52)</f>
        <v>0</v>
      </c>
      <c r="E53" s="42">
        <f t="shared" ref="E53:X53" si="9">SUM(E48*E52)</f>
        <v>26.531999999999996</v>
      </c>
      <c r="F53" s="42">
        <f t="shared" si="9"/>
        <v>24.75</v>
      </c>
      <c r="G53" s="42">
        <f t="shared" si="9"/>
        <v>7.1819999999999995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6.3719999999999999</v>
      </c>
      <c r="M53" s="42">
        <f t="shared" si="9"/>
        <v>6.81</v>
      </c>
      <c r="N53" s="42">
        <f t="shared" si="9"/>
        <v>11.61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96.356000000000009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13.375999999999999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16.5</v>
      </c>
      <c r="I54" s="42">
        <f t="shared" si="10"/>
        <v>16.14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0.441</v>
      </c>
      <c r="P54" s="42">
        <f t="shared" si="10"/>
        <v>54.250000000000007</v>
      </c>
      <c r="Q54" s="42">
        <f t="shared" si="10"/>
        <v>2.8049999999999997</v>
      </c>
      <c r="R54" s="42">
        <f t="shared" si="10"/>
        <v>1.19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120.422</v>
      </c>
    </row>
    <row r="55" spans="1:25" x14ac:dyDescent="0.15">
      <c r="A55" s="100" t="s">
        <v>11</v>
      </c>
      <c r="B55" s="101"/>
      <c r="C55" s="44">
        <f>SUM(C53:C54)</f>
        <v>28.82</v>
      </c>
      <c r="D55" s="44">
        <f t="shared" ref="D55:X55" si="11">+D51*D52</f>
        <v>13.375999999999999</v>
      </c>
      <c r="E55" s="44">
        <f t="shared" si="11"/>
        <v>26.531999999999996</v>
      </c>
      <c r="F55" s="44">
        <f t="shared" si="11"/>
        <v>24.75</v>
      </c>
      <c r="G55" s="44">
        <f t="shared" si="11"/>
        <v>7.1819999999999995</v>
      </c>
      <c r="H55" s="44">
        <f t="shared" si="11"/>
        <v>16.5</v>
      </c>
      <c r="I55" s="44">
        <f t="shared" si="11"/>
        <v>16.14</v>
      </c>
      <c r="J55" s="44">
        <f t="shared" si="11"/>
        <v>0</v>
      </c>
      <c r="K55" s="44">
        <f t="shared" si="11"/>
        <v>0</v>
      </c>
      <c r="L55" s="44">
        <f t="shared" si="11"/>
        <v>6.3719999999999999</v>
      </c>
      <c r="M55" s="44">
        <f t="shared" si="11"/>
        <v>6.81</v>
      </c>
      <c r="N55" s="44">
        <f t="shared" si="11"/>
        <v>11.61</v>
      </c>
      <c r="O55" s="44">
        <f t="shared" si="11"/>
        <v>0.441</v>
      </c>
      <c r="P55" s="44">
        <f t="shared" si="11"/>
        <v>54.250000000000007</v>
      </c>
      <c r="Q55" s="44">
        <f t="shared" si="11"/>
        <v>2.8049999999999997</v>
      </c>
      <c r="R55" s="44">
        <f t="shared" si="11"/>
        <v>1.19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216.77800000000005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zoomScale="110" zoomScaleNormal="110" workbookViewId="0">
      <selection activeCell="H52" sqref="H52"/>
    </sheetView>
  </sheetViews>
  <sheetFormatPr defaultRowHeight="10.5" x14ac:dyDescent="0.15"/>
  <cols>
    <col min="1" max="1" width="3.140625" style="9" customWidth="1"/>
    <col min="2" max="2" width="23.5703125" style="9" customWidth="1"/>
    <col min="3" max="24" width="4.710937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43090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125</v>
      </c>
      <c r="H4" s="18" t="s">
        <v>48</v>
      </c>
      <c r="I4" s="19" t="s">
        <v>63</v>
      </c>
      <c r="J4" s="18" t="s">
        <v>36</v>
      </c>
      <c r="K4" s="18" t="s">
        <v>37</v>
      </c>
      <c r="L4" s="18" t="s">
        <v>30</v>
      </c>
      <c r="M4" s="18" t="s">
        <v>24</v>
      </c>
      <c r="N4" s="19" t="s">
        <v>50</v>
      </c>
      <c r="O4" s="18" t="s">
        <v>25</v>
      </c>
      <c r="P4" s="18" t="s">
        <v>75</v>
      </c>
      <c r="Q4" s="18" t="s">
        <v>49</v>
      </c>
      <c r="R4" s="18" t="s">
        <v>73</v>
      </c>
      <c r="S4" s="18" t="s">
        <v>40</v>
      </c>
      <c r="T4" s="18" t="s">
        <v>29</v>
      </c>
      <c r="U4" s="19" t="s">
        <v>39</v>
      </c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60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153</v>
      </c>
      <c r="C6" s="25"/>
      <c r="D6" s="25"/>
      <c r="E6" s="25"/>
      <c r="F6" s="25"/>
      <c r="G6" s="25">
        <v>35</v>
      </c>
      <c r="H6" s="25">
        <v>5</v>
      </c>
      <c r="I6" s="25"/>
      <c r="J6" s="25"/>
      <c r="K6" s="25"/>
      <c r="L6" s="25"/>
      <c r="M6" s="25"/>
      <c r="N6" s="25">
        <v>35</v>
      </c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98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122</v>
      </c>
      <c r="C9" s="22"/>
      <c r="D9" s="22"/>
      <c r="E9" s="22">
        <v>7</v>
      </c>
      <c r="F9" s="22"/>
      <c r="G9" s="22"/>
      <c r="H9" s="22"/>
      <c r="I9" s="22"/>
      <c r="J9" s="22"/>
      <c r="K9" s="22"/>
      <c r="L9" s="22"/>
      <c r="M9" s="22"/>
      <c r="N9" s="22">
        <v>10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123</v>
      </c>
      <c r="C10" s="25"/>
      <c r="D10" s="25">
        <v>7</v>
      </c>
      <c r="E10" s="25"/>
      <c r="F10" s="25"/>
      <c r="G10" s="25"/>
      <c r="H10" s="25"/>
      <c r="I10" s="25">
        <v>25</v>
      </c>
      <c r="J10" s="25">
        <v>20</v>
      </c>
      <c r="K10" s="25">
        <v>40</v>
      </c>
      <c r="L10" s="25">
        <v>45</v>
      </c>
      <c r="M10" s="25">
        <v>25</v>
      </c>
      <c r="N10" s="25"/>
      <c r="O10" s="25">
        <v>5</v>
      </c>
      <c r="P10" s="25"/>
      <c r="Q10" s="25">
        <v>3</v>
      </c>
      <c r="R10" s="25"/>
      <c r="S10" s="25"/>
      <c r="T10" s="25">
        <v>5</v>
      </c>
      <c r="U10" s="25"/>
      <c r="V10" s="26"/>
      <c r="W10" s="26"/>
      <c r="X10" s="26"/>
      <c r="Y10" s="15"/>
    </row>
    <row r="11" spans="1:25" x14ac:dyDescent="0.15">
      <c r="A11" s="113"/>
      <c r="B11" s="30" t="s">
        <v>44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75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40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124</v>
      </c>
      <c r="C14" s="25"/>
      <c r="D14" s="25"/>
      <c r="E14" s="25"/>
      <c r="F14" s="25">
        <v>15</v>
      </c>
      <c r="G14" s="25"/>
      <c r="H14" s="25"/>
      <c r="I14" s="25"/>
      <c r="J14" s="25"/>
      <c r="K14" s="25"/>
      <c r="L14" s="25"/>
      <c r="M14" s="25">
        <v>250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28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7</v>
      </c>
      <c r="E17" s="31">
        <f t="shared" si="0"/>
        <v>14</v>
      </c>
      <c r="F17" s="31">
        <f t="shared" si="0"/>
        <v>0</v>
      </c>
      <c r="G17" s="31">
        <f t="shared" si="0"/>
        <v>35</v>
      </c>
      <c r="H17" s="31">
        <f t="shared" si="0"/>
        <v>25</v>
      </c>
      <c r="I17" s="31">
        <f t="shared" si="0"/>
        <v>25</v>
      </c>
      <c r="J17" s="31">
        <f t="shared" si="0"/>
        <v>20</v>
      </c>
      <c r="K17" s="31">
        <f t="shared" si="0"/>
        <v>40</v>
      </c>
      <c r="L17" s="31">
        <f t="shared" si="0"/>
        <v>45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0</v>
      </c>
      <c r="Q17" s="31">
        <f t="shared" si="0"/>
        <v>3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7.0000000000000001E-3</v>
      </c>
      <c r="E18" s="33">
        <f>+(A17*E17)/1000</f>
        <v>1.4E-2</v>
      </c>
      <c r="F18" s="33">
        <f>+(A17*F17)/1000</f>
        <v>0</v>
      </c>
      <c r="G18" s="33">
        <f>+(A17*G17)/1000</f>
        <v>3.5000000000000003E-2</v>
      </c>
      <c r="H18" s="33">
        <f>+(A17*H17)/1000</f>
        <v>2.5000000000000001E-2</v>
      </c>
      <c r="I18" s="33">
        <f>+(A17*I17)/1000</f>
        <v>2.5000000000000001E-2</v>
      </c>
      <c r="J18" s="33">
        <f>+(A17*J17)/1000</f>
        <v>0.02</v>
      </c>
      <c r="K18" s="33">
        <f>+(A17*K17)/1000</f>
        <v>0.04</v>
      </c>
      <c r="L18" s="33">
        <f>+(A17*L17)/1000</f>
        <v>4.4999999999999998E-2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0</v>
      </c>
      <c r="Q18" s="33">
        <f>+(A17*Q17)/1000</f>
        <v>3.0000000000000001E-3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15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250</v>
      </c>
      <c r="N19" s="34">
        <f t="shared" si="1"/>
        <v>0</v>
      </c>
      <c r="O19" s="34">
        <f t="shared" si="1"/>
        <v>0</v>
      </c>
      <c r="P19" s="34">
        <f t="shared" si="1"/>
        <v>40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1.4999999999999999E-2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0.25</v>
      </c>
      <c r="N20" s="36">
        <f>+(A19*N19)/1000</f>
        <v>0</v>
      </c>
      <c r="O20" s="36">
        <f>+(A19*O19)/1000</f>
        <v>0</v>
      </c>
      <c r="P20" s="36">
        <f>+(A19*P19)/1000</f>
        <v>0.04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7.0000000000000001E-3</v>
      </c>
      <c r="E21" s="38">
        <f t="shared" si="2"/>
        <v>1.4E-2</v>
      </c>
      <c r="F21" s="38">
        <f t="shared" si="2"/>
        <v>1.4999999999999999E-2</v>
      </c>
      <c r="G21" s="38">
        <f t="shared" si="2"/>
        <v>3.5000000000000003E-2</v>
      </c>
      <c r="H21" s="38">
        <f t="shared" si="2"/>
        <v>2.5000000000000001E-2</v>
      </c>
      <c r="I21" s="38">
        <f t="shared" si="2"/>
        <v>2.5000000000000001E-2</v>
      </c>
      <c r="J21" s="38">
        <f t="shared" si="2"/>
        <v>0.02</v>
      </c>
      <c r="K21" s="38">
        <f t="shared" si="2"/>
        <v>0.04</v>
      </c>
      <c r="L21" s="38">
        <f t="shared" si="2"/>
        <v>4.4999999999999998E-2</v>
      </c>
      <c r="M21" s="38">
        <f t="shared" si="2"/>
        <v>0.27500000000000002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0.04</v>
      </c>
      <c r="Q21" s="38">
        <f t="shared" si="2"/>
        <v>3.0000000000000001E-3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1290</v>
      </c>
      <c r="H22" s="40">
        <v>399</v>
      </c>
      <c r="I22" s="40">
        <v>138</v>
      </c>
      <c r="J22" s="40">
        <v>187</v>
      </c>
      <c r="K22" s="40">
        <v>154</v>
      </c>
      <c r="L22" s="40">
        <v>2644</v>
      </c>
      <c r="M22" s="40">
        <v>153</v>
      </c>
      <c r="N22" s="40">
        <v>708</v>
      </c>
      <c r="O22" s="40">
        <v>238</v>
      </c>
      <c r="P22" s="40">
        <v>514</v>
      </c>
      <c r="Q22" s="40">
        <v>227</v>
      </c>
      <c r="R22" s="40">
        <v>634</v>
      </c>
      <c r="S22" s="40">
        <v>160</v>
      </c>
      <c r="T22" s="40">
        <v>167</v>
      </c>
      <c r="U22" s="40">
        <v>112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20.635999999999999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45.150000000000006</v>
      </c>
      <c r="H23" s="42">
        <f t="shared" si="3"/>
        <v>9.9750000000000014</v>
      </c>
      <c r="I23" s="42">
        <f t="shared" si="3"/>
        <v>3.45</v>
      </c>
      <c r="J23" s="42">
        <f t="shared" si="3"/>
        <v>3.74</v>
      </c>
      <c r="K23" s="42">
        <f t="shared" si="3"/>
        <v>6.16</v>
      </c>
      <c r="L23" s="42">
        <f t="shared" si="3"/>
        <v>118.97999999999999</v>
      </c>
      <c r="M23" s="42">
        <f t="shared" si="3"/>
        <v>3.8250000000000002</v>
      </c>
      <c r="N23" s="42">
        <f t="shared" si="3"/>
        <v>31.86</v>
      </c>
      <c r="O23" s="42">
        <f t="shared" si="3"/>
        <v>1.19</v>
      </c>
      <c r="P23" s="42">
        <f t="shared" si="3"/>
        <v>0</v>
      </c>
      <c r="Q23" s="42">
        <f t="shared" si="3"/>
        <v>0.68100000000000005</v>
      </c>
      <c r="R23" s="42">
        <f t="shared" si="3"/>
        <v>44.38</v>
      </c>
      <c r="S23" s="42">
        <f t="shared" si="3"/>
        <v>11.200000000000001</v>
      </c>
      <c r="T23" s="42">
        <f t="shared" si="3"/>
        <v>0.83499999999999996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346.1219999999999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9.1199999999999992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38.25</v>
      </c>
      <c r="N24" s="42">
        <f t="shared" si="4"/>
        <v>0</v>
      </c>
      <c r="O24" s="42">
        <f t="shared" si="4"/>
        <v>0</v>
      </c>
      <c r="P24" s="42">
        <f t="shared" si="4"/>
        <v>20.56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78.41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20.635999999999999</v>
      </c>
      <c r="E25" s="44">
        <f t="shared" si="5"/>
        <v>23.1</v>
      </c>
      <c r="F25" s="44">
        <f t="shared" si="5"/>
        <v>9.1199999999999992</v>
      </c>
      <c r="G25" s="44">
        <f t="shared" si="5"/>
        <v>45.150000000000006</v>
      </c>
      <c r="H25" s="44">
        <f t="shared" si="5"/>
        <v>9.9750000000000014</v>
      </c>
      <c r="I25" s="44">
        <f t="shared" si="5"/>
        <v>3.45</v>
      </c>
      <c r="J25" s="44">
        <f t="shared" si="5"/>
        <v>3.74</v>
      </c>
      <c r="K25" s="44">
        <f t="shared" si="5"/>
        <v>6.16</v>
      </c>
      <c r="L25" s="44">
        <f t="shared" si="5"/>
        <v>118.97999999999999</v>
      </c>
      <c r="M25" s="44">
        <f t="shared" si="5"/>
        <v>42.075000000000003</v>
      </c>
      <c r="N25" s="44">
        <f t="shared" si="5"/>
        <v>31.86</v>
      </c>
      <c r="O25" s="44">
        <f t="shared" si="5"/>
        <v>1.19</v>
      </c>
      <c r="P25" s="44">
        <f t="shared" si="5"/>
        <v>20.56</v>
      </c>
      <c r="Q25" s="44">
        <f t="shared" si="5"/>
        <v>0.68100000000000005</v>
      </c>
      <c r="R25" s="44">
        <f t="shared" si="5"/>
        <v>44.38</v>
      </c>
      <c r="S25" s="44">
        <f t="shared" si="5"/>
        <v>11.200000000000001</v>
      </c>
      <c r="T25" s="44">
        <f t="shared" si="5"/>
        <v>0.83499999999999996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424.53199999999993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43090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45.75" thickBot="1" x14ac:dyDescent="0.2">
      <c r="A34" s="107"/>
      <c r="B34" s="108"/>
      <c r="C34" s="16" t="s">
        <v>28</v>
      </c>
      <c r="D34" s="18" t="s">
        <v>41</v>
      </c>
      <c r="E34" s="18" t="s">
        <v>32</v>
      </c>
      <c r="F34" s="18" t="s">
        <v>35</v>
      </c>
      <c r="G34" s="18" t="s">
        <v>52</v>
      </c>
      <c r="H34" s="18" t="s">
        <v>120</v>
      </c>
      <c r="I34" s="18" t="s">
        <v>121</v>
      </c>
      <c r="J34" s="18" t="s">
        <v>36</v>
      </c>
      <c r="K34" s="18" t="s">
        <v>76</v>
      </c>
      <c r="L34" s="18" t="s">
        <v>29</v>
      </c>
      <c r="M34" s="18" t="s">
        <v>75</v>
      </c>
      <c r="N34" s="18" t="s">
        <v>72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50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52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43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44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33</v>
      </c>
      <c r="C39" s="22"/>
      <c r="D39" s="22"/>
      <c r="E39" s="22"/>
      <c r="F39" s="22">
        <v>5</v>
      </c>
      <c r="G39" s="22"/>
      <c r="H39" s="22"/>
      <c r="I39" s="22">
        <v>30</v>
      </c>
      <c r="J39" s="22">
        <v>20</v>
      </c>
      <c r="K39" s="22">
        <v>15</v>
      </c>
      <c r="L39" s="22"/>
      <c r="M39" s="22">
        <v>20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91</v>
      </c>
      <c r="C40" s="25"/>
      <c r="D40" s="25">
        <v>13</v>
      </c>
      <c r="E40" s="25"/>
      <c r="F40" s="25"/>
      <c r="G40" s="25"/>
      <c r="H40" s="25">
        <v>250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119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50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0.05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0</v>
      </c>
      <c r="F49" s="34">
        <f t="shared" si="7"/>
        <v>5</v>
      </c>
      <c r="G49" s="34">
        <f t="shared" si="7"/>
        <v>0</v>
      </c>
      <c r="H49" s="34">
        <f t="shared" si="7"/>
        <v>250</v>
      </c>
      <c r="I49" s="34">
        <f t="shared" si="7"/>
        <v>30</v>
      </c>
      <c r="J49" s="34">
        <f t="shared" si="7"/>
        <v>20</v>
      </c>
      <c r="K49" s="34">
        <f t="shared" si="7"/>
        <v>15</v>
      </c>
      <c r="L49" s="34">
        <f t="shared" si="7"/>
        <v>0</v>
      </c>
      <c r="M49" s="34">
        <f t="shared" si="7"/>
        <v>20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0</v>
      </c>
      <c r="F50" s="36">
        <f>+(A49*F49)/1000</f>
        <v>5.0000000000000001E-3</v>
      </c>
      <c r="G50" s="36">
        <f>+(A49*G49)/1000</f>
        <v>0</v>
      </c>
      <c r="H50" s="36">
        <f>+(A49*H49)/1000</f>
        <v>0.25</v>
      </c>
      <c r="I50" s="36">
        <f>+(A49*I49)/1000</f>
        <v>0.03</v>
      </c>
      <c r="J50" s="36">
        <f>+(A49*J49)/1000</f>
        <v>0.02</v>
      </c>
      <c r="K50" s="36">
        <f>+(A49*K49)/1000</f>
        <v>1.4999999999999999E-2</v>
      </c>
      <c r="L50" s="36">
        <f>+(A49*L49)/1000</f>
        <v>0</v>
      </c>
      <c r="M50" s="36">
        <f>+(A49*M49)/1000</f>
        <v>0.02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0.13</v>
      </c>
      <c r="D51" s="38">
        <f t="shared" ref="D51:X51" si="8">+D50+D48</f>
        <v>1.2999999999999999E-2</v>
      </c>
      <c r="E51" s="38">
        <f t="shared" si="8"/>
        <v>0.01</v>
      </c>
      <c r="F51" s="38">
        <f t="shared" si="8"/>
        <v>5.0000000000000001E-3</v>
      </c>
      <c r="G51" s="38">
        <f t="shared" si="8"/>
        <v>0.03</v>
      </c>
      <c r="H51" s="38">
        <f t="shared" si="8"/>
        <v>0.25</v>
      </c>
      <c r="I51" s="38">
        <f t="shared" si="8"/>
        <v>0.03</v>
      </c>
      <c r="J51" s="38">
        <f t="shared" si="8"/>
        <v>0.02</v>
      </c>
      <c r="K51" s="38">
        <f t="shared" si="8"/>
        <v>1.4999999999999999E-2</v>
      </c>
      <c r="L51" s="38">
        <f t="shared" si="8"/>
        <v>0</v>
      </c>
      <c r="M51" s="38">
        <f t="shared" si="8"/>
        <v>0.02</v>
      </c>
      <c r="N51" s="38">
        <f t="shared" si="8"/>
        <v>0.05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2948</v>
      </c>
      <c r="E52" s="40">
        <v>1650</v>
      </c>
      <c r="F52" s="40">
        <v>608</v>
      </c>
      <c r="G52" s="40">
        <v>1550</v>
      </c>
      <c r="H52" s="40">
        <v>153</v>
      </c>
      <c r="I52" s="40">
        <v>138</v>
      </c>
      <c r="J52" s="40">
        <v>187</v>
      </c>
      <c r="K52" s="40">
        <v>818</v>
      </c>
      <c r="L52" s="40">
        <v>147</v>
      </c>
      <c r="M52" s="40">
        <v>514</v>
      </c>
      <c r="N52" s="40">
        <v>348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16.5</v>
      </c>
      <c r="F53" s="42">
        <f t="shared" si="9"/>
        <v>0</v>
      </c>
      <c r="G53" s="42">
        <f t="shared" si="9"/>
        <v>46.5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17.400000000000002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98.740000000000009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38.323999999999998</v>
      </c>
      <c r="E54" s="42">
        <f t="shared" ref="E54:X54" si="10">SUM(E50*E52)</f>
        <v>0</v>
      </c>
      <c r="F54" s="42">
        <f t="shared" si="10"/>
        <v>3.04</v>
      </c>
      <c r="G54" s="42">
        <f t="shared" si="10"/>
        <v>0</v>
      </c>
      <c r="H54" s="42">
        <f t="shared" si="10"/>
        <v>38.25</v>
      </c>
      <c r="I54" s="42">
        <f t="shared" si="10"/>
        <v>4.1399999999999997</v>
      </c>
      <c r="J54" s="42">
        <f t="shared" si="10"/>
        <v>3.74</v>
      </c>
      <c r="K54" s="42">
        <f t="shared" si="10"/>
        <v>12.27</v>
      </c>
      <c r="L54" s="42">
        <f t="shared" si="10"/>
        <v>0</v>
      </c>
      <c r="M54" s="42">
        <f t="shared" si="10"/>
        <v>10.28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125.764</v>
      </c>
    </row>
    <row r="55" spans="1:25" x14ac:dyDescent="0.15">
      <c r="A55" s="100" t="s">
        <v>11</v>
      </c>
      <c r="B55" s="101"/>
      <c r="C55" s="44">
        <f>SUM(C53:C54)</f>
        <v>34.06</v>
      </c>
      <c r="D55" s="44">
        <f t="shared" ref="D55:X55" si="11">+D51*D52</f>
        <v>38.323999999999998</v>
      </c>
      <c r="E55" s="44">
        <f t="shared" si="11"/>
        <v>16.5</v>
      </c>
      <c r="F55" s="44">
        <f t="shared" si="11"/>
        <v>3.04</v>
      </c>
      <c r="G55" s="44">
        <f t="shared" si="11"/>
        <v>46.5</v>
      </c>
      <c r="H55" s="44">
        <f t="shared" si="11"/>
        <v>38.25</v>
      </c>
      <c r="I55" s="44">
        <f t="shared" si="11"/>
        <v>4.1399999999999997</v>
      </c>
      <c r="J55" s="44">
        <f t="shared" si="11"/>
        <v>3.74</v>
      </c>
      <c r="K55" s="44">
        <f t="shared" si="11"/>
        <v>12.27</v>
      </c>
      <c r="L55" s="44">
        <f t="shared" si="11"/>
        <v>0</v>
      </c>
      <c r="M55" s="44">
        <f t="shared" si="11"/>
        <v>10.28</v>
      </c>
      <c r="N55" s="44">
        <f t="shared" si="11"/>
        <v>17.400000000000002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224.50400000000002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scal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Z41" sqref="Z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3.85546875" style="9" customWidth="1"/>
    <col min="9" max="9" width="4.28515625" style="9" customWidth="1"/>
    <col min="10" max="10" width="4.5703125" style="9" customWidth="1"/>
    <col min="11" max="11" width="4.71093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43091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61.5" thickBot="1" x14ac:dyDescent="0.2">
      <c r="A4" s="107"/>
      <c r="B4" s="108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48</v>
      </c>
      <c r="H4" s="18" t="s">
        <v>120</v>
      </c>
      <c r="I4" s="19" t="s">
        <v>49</v>
      </c>
      <c r="J4" s="18" t="s">
        <v>36</v>
      </c>
      <c r="K4" s="18" t="s">
        <v>130</v>
      </c>
      <c r="L4" s="18" t="s">
        <v>25</v>
      </c>
      <c r="M4" s="18" t="s">
        <v>47</v>
      </c>
      <c r="N4" s="19" t="s">
        <v>34</v>
      </c>
      <c r="O4" s="18" t="s">
        <v>75</v>
      </c>
      <c r="P4" s="18" t="s">
        <v>50</v>
      </c>
      <c r="Q4" s="18" t="s">
        <v>72</v>
      </c>
      <c r="R4" s="18" t="s">
        <v>70</v>
      </c>
      <c r="S4" s="18" t="s">
        <v>30</v>
      </c>
      <c r="T4" s="18" t="s">
        <v>38</v>
      </c>
      <c r="U4" s="19" t="s">
        <v>53</v>
      </c>
      <c r="V4" s="20" t="s">
        <v>27</v>
      </c>
      <c r="W4" s="17"/>
      <c r="X4" s="17"/>
      <c r="Y4" s="15"/>
    </row>
    <row r="5" spans="1:25" ht="11.25" customHeight="1" x14ac:dyDescent="0.15">
      <c r="A5" s="112" t="s">
        <v>5</v>
      </c>
      <c r="B5" s="21" t="s">
        <v>60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60</v>
      </c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126</v>
      </c>
      <c r="C6" s="25"/>
      <c r="D6" s="25"/>
      <c r="E6" s="25"/>
      <c r="F6" s="25">
        <v>5</v>
      </c>
      <c r="G6" s="25">
        <v>18</v>
      </c>
      <c r="H6" s="25"/>
      <c r="I6" s="25">
        <v>28</v>
      </c>
      <c r="J6" s="25"/>
      <c r="K6" s="25"/>
      <c r="L6" s="25"/>
      <c r="M6" s="25">
        <v>0.1</v>
      </c>
      <c r="N6" s="25">
        <v>25</v>
      </c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84</v>
      </c>
      <c r="C7" s="25"/>
      <c r="D7" s="25"/>
      <c r="E7" s="25">
        <v>7</v>
      </c>
      <c r="F7" s="25"/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59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33</v>
      </c>
      <c r="C9" s="22"/>
      <c r="D9" s="22"/>
      <c r="E9" s="22"/>
      <c r="F9" s="22">
        <v>5</v>
      </c>
      <c r="G9" s="22"/>
      <c r="H9" s="22">
        <v>25</v>
      </c>
      <c r="I9" s="22"/>
      <c r="J9" s="22">
        <v>15</v>
      </c>
      <c r="K9" s="22">
        <v>15</v>
      </c>
      <c r="L9" s="22"/>
      <c r="M9" s="22"/>
      <c r="N9" s="22"/>
      <c r="O9" s="22">
        <v>15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127</v>
      </c>
      <c r="C10" s="25"/>
      <c r="D10" s="25"/>
      <c r="E10" s="25"/>
      <c r="F10" s="25">
        <v>15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35</v>
      </c>
      <c r="T10" s="25">
        <v>50</v>
      </c>
      <c r="U10" s="25"/>
      <c r="V10" s="26"/>
      <c r="W10" s="26"/>
      <c r="X10" s="26"/>
      <c r="Y10" s="15"/>
    </row>
    <row r="11" spans="1:25" x14ac:dyDescent="0.15">
      <c r="A11" s="113"/>
      <c r="B11" s="30" t="s">
        <v>34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>
        <v>60</v>
      </c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128</v>
      </c>
      <c r="C13" s="22"/>
      <c r="D13" s="22">
        <v>5</v>
      </c>
      <c r="E13" s="22"/>
      <c r="F13" s="22"/>
      <c r="G13" s="22"/>
      <c r="H13" s="22"/>
      <c r="I13" s="22">
        <v>3</v>
      </c>
      <c r="J13" s="22"/>
      <c r="K13" s="22"/>
      <c r="L13" s="22"/>
      <c r="M13" s="22"/>
      <c r="N13" s="22">
        <v>100</v>
      </c>
      <c r="O13" s="22"/>
      <c r="P13" s="22">
        <v>5</v>
      </c>
      <c r="Q13" s="22"/>
      <c r="R13" s="22"/>
      <c r="S13" s="22"/>
      <c r="T13" s="22"/>
      <c r="U13" s="22">
        <v>15</v>
      </c>
      <c r="V13" s="23"/>
      <c r="W13" s="23"/>
      <c r="X13" s="23"/>
      <c r="Y13" s="15"/>
    </row>
    <row r="14" spans="1:25" x14ac:dyDescent="0.15">
      <c r="A14" s="113"/>
      <c r="B14" s="24" t="s">
        <v>129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>
        <v>20</v>
      </c>
      <c r="W14" s="26"/>
      <c r="X14" s="26"/>
      <c r="Y14" s="15"/>
    </row>
    <row r="15" spans="1:25" x14ac:dyDescent="0.15">
      <c r="A15" s="113"/>
      <c r="B15" s="24" t="s">
        <v>32</v>
      </c>
      <c r="C15" s="25"/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28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25</v>
      </c>
      <c r="G17" s="31">
        <f t="shared" si="0"/>
        <v>38</v>
      </c>
      <c r="H17" s="31">
        <f t="shared" si="0"/>
        <v>25</v>
      </c>
      <c r="I17" s="31">
        <f t="shared" si="0"/>
        <v>28</v>
      </c>
      <c r="J17" s="31">
        <f t="shared" si="0"/>
        <v>15</v>
      </c>
      <c r="K17" s="31">
        <f t="shared" si="0"/>
        <v>15</v>
      </c>
      <c r="L17" s="31">
        <f t="shared" si="0"/>
        <v>0</v>
      </c>
      <c r="M17" s="31">
        <f t="shared" si="0"/>
        <v>0.1</v>
      </c>
      <c r="N17" s="31">
        <f t="shared" si="0"/>
        <v>85</v>
      </c>
      <c r="O17" s="31">
        <f t="shared" si="0"/>
        <v>15</v>
      </c>
      <c r="P17" s="31">
        <f t="shared" si="0"/>
        <v>0</v>
      </c>
      <c r="Q17" s="31">
        <f t="shared" si="0"/>
        <v>70</v>
      </c>
      <c r="R17" s="31">
        <f t="shared" si="0"/>
        <v>60</v>
      </c>
      <c r="S17" s="31">
        <f t="shared" si="0"/>
        <v>35</v>
      </c>
      <c r="T17" s="31">
        <f t="shared" si="0"/>
        <v>50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3.7999999999999999E-2</v>
      </c>
      <c r="H18" s="33">
        <f>+(A17*H17)/1000</f>
        <v>2.5000000000000001E-2</v>
      </c>
      <c r="I18" s="33">
        <f>+(A17*I17)/1000</f>
        <v>2.8000000000000001E-2</v>
      </c>
      <c r="J18" s="33">
        <f>+(A17*J17)/1000</f>
        <v>1.4999999999999999E-2</v>
      </c>
      <c r="K18" s="33">
        <f>+(A17*K17)/1000</f>
        <v>1.4999999999999999E-2</v>
      </c>
      <c r="L18" s="33">
        <f>+(A17*L17)/1000</f>
        <v>0</v>
      </c>
      <c r="M18" s="33">
        <f>+(A17*M17)</f>
        <v>0.1</v>
      </c>
      <c r="N18" s="33">
        <f>+(A17*N17)/1000</f>
        <v>8.5000000000000006E-2</v>
      </c>
      <c r="O18" s="33">
        <f>+(A17*O17)/1000</f>
        <v>1.4999999999999999E-2</v>
      </c>
      <c r="P18" s="33">
        <f>+(A17*P17)/1000</f>
        <v>0</v>
      </c>
      <c r="Q18" s="33">
        <f>+(A17*Q17)/1000</f>
        <v>7.0000000000000007E-2</v>
      </c>
      <c r="R18" s="33">
        <f>+(A17*R17)/1000</f>
        <v>0.06</v>
      </c>
      <c r="S18" s="33">
        <f>+(A17*S17)/1000</f>
        <v>3.5000000000000003E-2</v>
      </c>
      <c r="T18" s="33">
        <f>+(A17*T17)/1000</f>
        <v>0.05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3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15</v>
      </c>
      <c r="V19" s="34">
        <f t="shared" si="1"/>
        <v>20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3.0000000000000001E-3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</f>
        <v>0</v>
      </c>
      <c r="N20" s="36">
        <f>+(A19*N19)/1000</f>
        <v>0.1</v>
      </c>
      <c r="O20" s="36">
        <f>+(A19*O19)/1000</f>
        <v>0</v>
      </c>
      <c r="P20" s="36">
        <f>+(A19*P19)/1000</f>
        <v>5.0000000000000001E-3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1.4999999999999999E-2</v>
      </c>
      <c r="V20" s="36">
        <f>+(A19*V19)/1000</f>
        <v>0.02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2.5000000000000001E-2</v>
      </c>
      <c r="G21" s="38">
        <f t="shared" si="2"/>
        <v>3.7999999999999999E-2</v>
      </c>
      <c r="H21" s="38">
        <f t="shared" si="2"/>
        <v>2.5000000000000001E-2</v>
      </c>
      <c r="I21" s="38">
        <f t="shared" si="2"/>
        <v>3.1E-2</v>
      </c>
      <c r="J21" s="38">
        <f t="shared" si="2"/>
        <v>1.4999999999999999E-2</v>
      </c>
      <c r="K21" s="38">
        <f t="shared" si="2"/>
        <v>1.4999999999999999E-2</v>
      </c>
      <c r="L21" s="38">
        <f t="shared" si="2"/>
        <v>0</v>
      </c>
      <c r="M21" s="38">
        <f t="shared" si="2"/>
        <v>0.1</v>
      </c>
      <c r="N21" s="38">
        <f t="shared" si="2"/>
        <v>0.185</v>
      </c>
      <c r="O21" s="38">
        <f t="shared" si="2"/>
        <v>1.4999999999999999E-2</v>
      </c>
      <c r="P21" s="38">
        <f t="shared" si="2"/>
        <v>5.0000000000000001E-3</v>
      </c>
      <c r="Q21" s="38">
        <f t="shared" si="2"/>
        <v>7.0000000000000007E-2</v>
      </c>
      <c r="R21" s="38">
        <f t="shared" si="2"/>
        <v>0.06</v>
      </c>
      <c r="S21" s="38">
        <f t="shared" si="2"/>
        <v>3.5000000000000003E-2</v>
      </c>
      <c r="T21" s="38">
        <f t="shared" si="2"/>
        <v>0.05</v>
      </c>
      <c r="U21" s="38">
        <f t="shared" si="2"/>
        <v>1.4999999999999999E-2</v>
      </c>
      <c r="V21" s="38">
        <f t="shared" si="2"/>
        <v>0.02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399</v>
      </c>
      <c r="H22" s="40">
        <v>153</v>
      </c>
      <c r="I22" s="40">
        <v>227</v>
      </c>
      <c r="J22" s="40">
        <v>187</v>
      </c>
      <c r="K22" s="40">
        <v>818</v>
      </c>
      <c r="L22" s="40">
        <v>238</v>
      </c>
      <c r="M22" s="40">
        <v>57</v>
      </c>
      <c r="N22" s="40">
        <v>330</v>
      </c>
      <c r="O22" s="40">
        <v>514</v>
      </c>
      <c r="P22" s="40">
        <v>708</v>
      </c>
      <c r="Q22" s="40">
        <v>348</v>
      </c>
      <c r="R22" s="40">
        <v>790</v>
      </c>
      <c r="S22" s="40">
        <v>2644</v>
      </c>
      <c r="T22" s="40">
        <v>269</v>
      </c>
      <c r="U22" s="40">
        <v>235</v>
      </c>
      <c r="V22" s="40">
        <v>1850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 t="shared" ref="D23:X23" si="3">SUM(D18*D22)</f>
        <v>0</v>
      </c>
      <c r="E23" s="42">
        <f t="shared" si="3"/>
        <v>11.55</v>
      </c>
      <c r="F23" s="42">
        <f t="shared" si="3"/>
        <v>15.200000000000001</v>
      </c>
      <c r="G23" s="42">
        <f t="shared" si="3"/>
        <v>15.161999999999999</v>
      </c>
      <c r="H23" s="42">
        <f t="shared" si="3"/>
        <v>3.8250000000000002</v>
      </c>
      <c r="I23" s="42">
        <f t="shared" si="3"/>
        <v>6.3559999999999999</v>
      </c>
      <c r="J23" s="42">
        <f t="shared" si="3"/>
        <v>2.8049999999999997</v>
      </c>
      <c r="K23" s="42">
        <f t="shared" si="3"/>
        <v>12.27</v>
      </c>
      <c r="L23" s="42">
        <f t="shared" si="3"/>
        <v>0</v>
      </c>
      <c r="M23" s="42">
        <f t="shared" si="3"/>
        <v>5.7</v>
      </c>
      <c r="N23" s="42">
        <f t="shared" si="3"/>
        <v>28.05</v>
      </c>
      <c r="O23" s="42">
        <f t="shared" si="3"/>
        <v>7.71</v>
      </c>
      <c r="P23" s="42">
        <f t="shared" si="3"/>
        <v>0</v>
      </c>
      <c r="Q23" s="42">
        <f t="shared" si="3"/>
        <v>24.360000000000003</v>
      </c>
      <c r="R23" s="42">
        <f t="shared" si="3"/>
        <v>47.4</v>
      </c>
      <c r="S23" s="42">
        <f t="shared" si="3"/>
        <v>92.54</v>
      </c>
      <c r="T23" s="42">
        <f t="shared" si="3"/>
        <v>13.450000000000001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307.33800000000002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0.68100000000000005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3.54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3.5249999999999999</v>
      </c>
      <c r="V24" s="42">
        <f t="shared" si="4"/>
        <v>37</v>
      </c>
      <c r="W24" s="42">
        <f t="shared" si="4"/>
        <v>0</v>
      </c>
      <c r="X24" s="42">
        <f t="shared" si="4"/>
        <v>0</v>
      </c>
      <c r="Y24" s="43">
        <f>SUM(C24:X24)</f>
        <v>114.51600000000001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14.74</v>
      </c>
      <c r="E25" s="44">
        <f t="shared" si="5"/>
        <v>23.1</v>
      </c>
      <c r="F25" s="44">
        <f t="shared" si="5"/>
        <v>15.200000000000001</v>
      </c>
      <c r="G25" s="44">
        <f t="shared" si="5"/>
        <v>15.161999999999999</v>
      </c>
      <c r="H25" s="44">
        <f t="shared" si="5"/>
        <v>3.8250000000000002</v>
      </c>
      <c r="I25" s="44">
        <f t="shared" si="5"/>
        <v>7.0369999999999999</v>
      </c>
      <c r="J25" s="44">
        <f t="shared" si="5"/>
        <v>2.8049999999999997</v>
      </c>
      <c r="K25" s="44">
        <f t="shared" si="5"/>
        <v>12.27</v>
      </c>
      <c r="L25" s="44">
        <f t="shared" si="5"/>
        <v>0</v>
      </c>
      <c r="M25" s="44">
        <f t="shared" si="5"/>
        <v>5.7</v>
      </c>
      <c r="N25" s="44">
        <f t="shared" si="5"/>
        <v>61.05</v>
      </c>
      <c r="O25" s="44">
        <f t="shared" si="5"/>
        <v>7.71</v>
      </c>
      <c r="P25" s="44">
        <f t="shared" si="5"/>
        <v>3.54</v>
      </c>
      <c r="Q25" s="44">
        <f t="shared" si="5"/>
        <v>24.360000000000003</v>
      </c>
      <c r="R25" s="44">
        <f t="shared" si="5"/>
        <v>47.4</v>
      </c>
      <c r="S25" s="44">
        <f t="shared" si="5"/>
        <v>92.54</v>
      </c>
      <c r="T25" s="44">
        <f t="shared" si="5"/>
        <v>13.450000000000001</v>
      </c>
      <c r="U25" s="44">
        <f t="shared" si="5"/>
        <v>3.5249999999999999</v>
      </c>
      <c r="V25" s="44">
        <f t="shared" si="5"/>
        <v>37</v>
      </c>
      <c r="W25" s="45">
        <f t="shared" si="5"/>
        <v>0</v>
      </c>
      <c r="X25" s="45">
        <f t="shared" si="5"/>
        <v>0</v>
      </c>
      <c r="Y25" s="43">
        <f>SUM(C25:X25)</f>
        <v>421.85399999999998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43091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62.25" thickBot="1" x14ac:dyDescent="0.2">
      <c r="A34" s="107"/>
      <c r="B34" s="108"/>
      <c r="C34" s="16" t="s">
        <v>28</v>
      </c>
      <c r="D34" s="18" t="s">
        <v>35</v>
      </c>
      <c r="E34" s="18" t="s">
        <v>24</v>
      </c>
      <c r="F34" s="18" t="s">
        <v>32</v>
      </c>
      <c r="G34" s="18" t="s">
        <v>37</v>
      </c>
      <c r="H34" s="18" t="s">
        <v>132</v>
      </c>
      <c r="I34" s="18" t="s">
        <v>133</v>
      </c>
      <c r="J34" s="18" t="s">
        <v>58</v>
      </c>
      <c r="K34" s="18" t="s">
        <v>50</v>
      </c>
      <c r="L34" s="18" t="s">
        <v>36</v>
      </c>
      <c r="M34" s="18" t="s">
        <v>73</v>
      </c>
      <c r="N34" s="18" t="s">
        <v>39</v>
      </c>
      <c r="O34" s="18" t="s">
        <v>29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131</v>
      </c>
      <c r="C36" s="25"/>
      <c r="D36" s="25">
        <v>2</v>
      </c>
      <c r="E36" s="25">
        <v>60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43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44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33</v>
      </c>
      <c r="C39" s="22"/>
      <c r="D39" s="22"/>
      <c r="E39" s="22"/>
      <c r="F39" s="22"/>
      <c r="G39" s="22">
        <v>30</v>
      </c>
      <c r="H39" s="22">
        <v>20</v>
      </c>
      <c r="I39" s="22"/>
      <c r="J39" s="22"/>
      <c r="K39" s="22">
        <v>20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93</v>
      </c>
      <c r="C40" s="25"/>
      <c r="D40" s="25">
        <v>15</v>
      </c>
      <c r="E40" s="25"/>
      <c r="F40" s="25"/>
      <c r="G40" s="25"/>
      <c r="H40" s="25"/>
      <c r="I40" s="25">
        <v>25</v>
      </c>
      <c r="J40" s="25">
        <v>25</v>
      </c>
      <c r="K40" s="25"/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74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60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0.06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20</v>
      </c>
      <c r="G49" s="34">
        <f t="shared" si="7"/>
        <v>30</v>
      </c>
      <c r="H49" s="34">
        <f t="shared" si="7"/>
        <v>20</v>
      </c>
      <c r="I49" s="34">
        <f t="shared" si="7"/>
        <v>25</v>
      </c>
      <c r="J49" s="34">
        <f t="shared" si="7"/>
        <v>25</v>
      </c>
      <c r="K49" s="34">
        <f t="shared" si="7"/>
        <v>20</v>
      </c>
      <c r="L49" s="34">
        <f t="shared" si="7"/>
        <v>20</v>
      </c>
      <c r="M49" s="34">
        <f t="shared" si="7"/>
        <v>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0.02</v>
      </c>
      <c r="G50" s="36">
        <f>+(A49*G49)/1000</f>
        <v>0.03</v>
      </c>
      <c r="H50" s="36">
        <f>+(A49*H49)/1000</f>
        <v>0.02</v>
      </c>
      <c r="I50" s="36">
        <f>+(A49*I49)/1000</f>
        <v>2.5000000000000001E-2</v>
      </c>
      <c r="J50" s="36">
        <f>+(A49*J49)/1000</f>
        <v>2.5000000000000001E-2</v>
      </c>
      <c r="K50" s="36">
        <f>+(A49*K49)/1000</f>
        <v>0.02</v>
      </c>
      <c r="L50" s="36">
        <f>+(A49*L49)/1000</f>
        <v>0.02</v>
      </c>
      <c r="M50" s="36">
        <f>+(A49*M49)/1000</f>
        <v>0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1.7000000000000001E-2</v>
      </c>
      <c r="E51" s="38">
        <f t="shared" si="8"/>
        <v>0.06</v>
      </c>
      <c r="F51" s="38">
        <f t="shared" si="8"/>
        <v>3.5000000000000003E-2</v>
      </c>
      <c r="G51" s="38">
        <f t="shared" si="8"/>
        <v>0.03</v>
      </c>
      <c r="H51" s="38">
        <f t="shared" si="8"/>
        <v>0.02</v>
      </c>
      <c r="I51" s="38">
        <f t="shared" si="8"/>
        <v>2.5000000000000001E-2</v>
      </c>
      <c r="J51" s="38">
        <f t="shared" si="8"/>
        <v>2.5000000000000001E-2</v>
      </c>
      <c r="K51" s="38">
        <f t="shared" si="8"/>
        <v>0.02</v>
      </c>
      <c r="L51" s="38">
        <f t="shared" si="8"/>
        <v>0.02</v>
      </c>
      <c r="M51" s="38">
        <f t="shared" si="8"/>
        <v>7.0000000000000007E-2</v>
      </c>
      <c r="N51" s="38">
        <f t="shared" si="8"/>
        <v>0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153</v>
      </c>
      <c r="F52" s="40">
        <v>1650</v>
      </c>
      <c r="G52" s="40">
        <v>154</v>
      </c>
      <c r="H52" s="40">
        <v>784</v>
      </c>
      <c r="I52" s="40">
        <v>390</v>
      </c>
      <c r="J52" s="40">
        <v>698</v>
      </c>
      <c r="K52" s="40">
        <v>708</v>
      </c>
      <c r="L52" s="40">
        <v>187</v>
      </c>
      <c r="M52" s="40">
        <v>634</v>
      </c>
      <c r="N52" s="40">
        <v>112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9.18</v>
      </c>
      <c r="F53" s="42">
        <f t="shared" si="9"/>
        <v>24.75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44.38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100.486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33</v>
      </c>
      <c r="G54" s="42">
        <f t="shared" si="10"/>
        <v>4.62</v>
      </c>
      <c r="H54" s="42">
        <f t="shared" si="10"/>
        <v>15.68</v>
      </c>
      <c r="I54" s="42">
        <f t="shared" si="10"/>
        <v>9.75</v>
      </c>
      <c r="J54" s="42">
        <f t="shared" si="10"/>
        <v>17.45</v>
      </c>
      <c r="K54" s="42">
        <f t="shared" si="10"/>
        <v>14.16</v>
      </c>
      <c r="L54" s="42">
        <f t="shared" si="10"/>
        <v>3.74</v>
      </c>
      <c r="M54" s="42">
        <f t="shared" si="10"/>
        <v>0</v>
      </c>
      <c r="N54" s="42">
        <f t="shared" si="10"/>
        <v>0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123.68099999999998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10.336</v>
      </c>
      <c r="E55" s="44">
        <f t="shared" si="11"/>
        <v>9.18</v>
      </c>
      <c r="F55" s="44">
        <f t="shared" si="11"/>
        <v>57.750000000000007</v>
      </c>
      <c r="G55" s="44">
        <f t="shared" si="11"/>
        <v>4.62</v>
      </c>
      <c r="H55" s="44">
        <f t="shared" si="11"/>
        <v>15.68</v>
      </c>
      <c r="I55" s="44">
        <f t="shared" si="11"/>
        <v>9.75</v>
      </c>
      <c r="J55" s="44">
        <f t="shared" si="11"/>
        <v>17.45</v>
      </c>
      <c r="K55" s="44">
        <f t="shared" si="11"/>
        <v>14.16</v>
      </c>
      <c r="L55" s="44">
        <f t="shared" si="11"/>
        <v>3.74</v>
      </c>
      <c r="M55" s="44">
        <f t="shared" si="11"/>
        <v>44.38</v>
      </c>
      <c r="N55" s="44">
        <f t="shared" si="11"/>
        <v>0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224.167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0" workbookViewId="0">
      <selection activeCell="AB34" sqref="AB3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43094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28</v>
      </c>
      <c r="D4" s="17" t="s">
        <v>41</v>
      </c>
      <c r="E4" s="18" t="s">
        <v>35</v>
      </c>
      <c r="F4" s="18" t="s">
        <v>32</v>
      </c>
      <c r="G4" s="18" t="s">
        <v>54</v>
      </c>
      <c r="H4" s="18" t="s">
        <v>48</v>
      </c>
      <c r="I4" s="19" t="s">
        <v>34</v>
      </c>
      <c r="J4" s="18" t="s">
        <v>27</v>
      </c>
      <c r="K4" s="18" t="s">
        <v>25</v>
      </c>
      <c r="L4" s="18" t="s">
        <v>36</v>
      </c>
      <c r="M4" s="18" t="s">
        <v>55</v>
      </c>
      <c r="N4" s="19" t="s">
        <v>38</v>
      </c>
      <c r="O4" s="18" t="s">
        <v>56</v>
      </c>
      <c r="P4" s="18" t="s">
        <v>24</v>
      </c>
      <c r="Q4" s="18" t="s">
        <v>37</v>
      </c>
      <c r="R4" s="18" t="s">
        <v>72</v>
      </c>
      <c r="S4" s="18" t="s">
        <v>70</v>
      </c>
      <c r="T4" s="18" t="s">
        <v>29</v>
      </c>
      <c r="U4" s="19"/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31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88</v>
      </c>
      <c r="C6" s="25"/>
      <c r="D6" s="25"/>
      <c r="E6" s="25"/>
      <c r="F6" s="25">
        <v>7</v>
      </c>
      <c r="G6" s="25"/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135</v>
      </c>
      <c r="C7" s="25"/>
      <c r="D7" s="25">
        <v>6</v>
      </c>
      <c r="E7" s="25"/>
      <c r="F7" s="25"/>
      <c r="G7" s="25">
        <v>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44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40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36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30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87</v>
      </c>
      <c r="C11" s="25"/>
      <c r="D11" s="25">
        <v>7</v>
      </c>
      <c r="E11" s="25"/>
      <c r="F11" s="25"/>
      <c r="G11" s="25"/>
      <c r="H11" s="25"/>
      <c r="I11" s="25"/>
      <c r="J11" s="25"/>
      <c r="K11" s="25">
        <v>5</v>
      </c>
      <c r="L11" s="25">
        <v>10</v>
      </c>
      <c r="M11" s="25">
        <v>60</v>
      </c>
      <c r="N11" s="25"/>
      <c r="O11" s="25">
        <v>20</v>
      </c>
      <c r="P11" s="25">
        <v>25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34</v>
      </c>
      <c r="C13" s="22"/>
      <c r="D13" s="22"/>
      <c r="E13" s="22"/>
      <c r="F13" s="22"/>
      <c r="G13" s="22"/>
      <c r="H13" s="22"/>
      <c r="I13" s="22">
        <v>60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68</v>
      </c>
      <c r="C14" s="25"/>
      <c r="D14" s="25"/>
      <c r="E14" s="25">
        <v>15</v>
      </c>
      <c r="F14" s="25"/>
      <c r="G14" s="25"/>
      <c r="H14" s="25"/>
      <c r="I14" s="25"/>
      <c r="J14" s="25"/>
      <c r="K14" s="25"/>
      <c r="L14" s="25"/>
      <c r="M14" s="25"/>
      <c r="N14" s="25">
        <v>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27</v>
      </c>
      <c r="C15" s="25"/>
      <c r="D15" s="25"/>
      <c r="E15" s="25"/>
      <c r="F15" s="25"/>
      <c r="G15" s="25"/>
      <c r="H15" s="25"/>
      <c r="I15" s="25"/>
      <c r="J15" s="25">
        <v>20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28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13</v>
      </c>
      <c r="E17" s="31">
        <f t="shared" si="0"/>
        <v>0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0</v>
      </c>
      <c r="J17" s="31">
        <f t="shared" si="0"/>
        <v>0</v>
      </c>
      <c r="K17" s="31">
        <f t="shared" si="0"/>
        <v>5</v>
      </c>
      <c r="L17" s="31">
        <f t="shared" si="0"/>
        <v>40</v>
      </c>
      <c r="M17" s="31">
        <f t="shared" si="0"/>
        <v>60</v>
      </c>
      <c r="N17" s="31">
        <f t="shared" si="0"/>
        <v>0</v>
      </c>
      <c r="O17" s="31">
        <f t="shared" si="0"/>
        <v>20</v>
      </c>
      <c r="P17" s="31">
        <f t="shared" si="0"/>
        <v>25</v>
      </c>
      <c r="Q17" s="31">
        <f t="shared" si="0"/>
        <v>40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1.2999999999999999E-2</v>
      </c>
      <c r="E18" s="33">
        <f>+(A17*E17)/1000</f>
        <v>0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</v>
      </c>
      <c r="J18" s="33">
        <f>+(A17*J17)/1000</f>
        <v>0</v>
      </c>
      <c r="K18" s="33">
        <f>+(A17*K17)/1000</f>
        <v>5.0000000000000001E-3</v>
      </c>
      <c r="L18" s="33">
        <f>+(A17*L17)/1000</f>
        <v>0.04</v>
      </c>
      <c r="M18" s="33">
        <f>+(A17*M17)/1000</f>
        <v>0.06</v>
      </c>
      <c r="N18" s="33">
        <f>+(A17*N17)/1000</f>
        <v>0</v>
      </c>
      <c r="O18" s="33">
        <f>+(A17*O17)/1000</f>
        <v>0.02</v>
      </c>
      <c r="P18" s="33">
        <f>+(A17*P17)/1000</f>
        <v>2.5000000000000001E-2</v>
      </c>
      <c r="Q18" s="33">
        <f>+(A17*Q17)/1000</f>
        <v>0.04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15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60</v>
      </c>
      <c r="J19" s="34">
        <f t="shared" si="1"/>
        <v>20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69</v>
      </c>
      <c r="C20" s="36">
        <f>SUM(A19*C19)/1000</f>
        <v>0.04</v>
      </c>
      <c r="D20" s="36">
        <f>+(A19*D19)/1000</f>
        <v>0</v>
      </c>
      <c r="E20" s="36">
        <f>+(A19*E19)/1000</f>
        <v>1.4999999999999999E-2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0.06</v>
      </c>
      <c r="J20" s="36">
        <f>+(A19*J19)/1000</f>
        <v>0.02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1.4999999999999999E-2</v>
      </c>
      <c r="F21" s="38">
        <f t="shared" si="2"/>
        <v>7.0000000000000001E-3</v>
      </c>
      <c r="G21" s="38">
        <f t="shared" si="2"/>
        <v>1</v>
      </c>
      <c r="H21" s="38">
        <f t="shared" si="2"/>
        <v>0.02</v>
      </c>
      <c r="I21" s="38">
        <f t="shared" si="2"/>
        <v>0.06</v>
      </c>
      <c r="J21" s="38">
        <f t="shared" si="2"/>
        <v>0.02</v>
      </c>
      <c r="K21" s="38">
        <f t="shared" si="2"/>
        <v>5.0000000000000001E-3</v>
      </c>
      <c r="L21" s="38">
        <f t="shared" si="2"/>
        <v>0.04</v>
      </c>
      <c r="M21" s="38">
        <f t="shared" si="2"/>
        <v>0.06</v>
      </c>
      <c r="N21" s="38">
        <f t="shared" si="2"/>
        <v>0.05</v>
      </c>
      <c r="O21" s="38">
        <f t="shared" si="2"/>
        <v>0.02</v>
      </c>
      <c r="P21" s="38">
        <f t="shared" si="2"/>
        <v>2.5000000000000001E-2</v>
      </c>
      <c r="Q21" s="38">
        <f t="shared" si="2"/>
        <v>0.04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2944</v>
      </c>
      <c r="E22" s="40">
        <v>608</v>
      </c>
      <c r="F22" s="40">
        <v>1650</v>
      </c>
      <c r="G22" s="40">
        <v>57</v>
      </c>
      <c r="H22" s="40">
        <v>399</v>
      </c>
      <c r="I22" s="40">
        <v>330</v>
      </c>
      <c r="J22" s="40">
        <v>1850</v>
      </c>
      <c r="K22" s="40">
        <v>238</v>
      </c>
      <c r="L22" s="40">
        <v>187</v>
      </c>
      <c r="M22" s="40">
        <v>1348</v>
      </c>
      <c r="N22" s="40">
        <v>269</v>
      </c>
      <c r="O22" s="40">
        <v>390</v>
      </c>
      <c r="P22" s="40">
        <v>153</v>
      </c>
      <c r="Q22" s="40">
        <v>154</v>
      </c>
      <c r="R22" s="40">
        <v>348</v>
      </c>
      <c r="S22" s="40">
        <v>790</v>
      </c>
      <c r="T22" s="40">
        <v>147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38.271999999999998</v>
      </c>
      <c r="E23" s="42">
        <f t="shared" ref="E23:X23" si="3">SUM(E18*E22)</f>
        <v>0</v>
      </c>
      <c r="F23" s="42">
        <f t="shared" si="3"/>
        <v>11.55</v>
      </c>
      <c r="G23" s="42">
        <f t="shared" si="3"/>
        <v>57</v>
      </c>
      <c r="H23" s="42">
        <f t="shared" si="3"/>
        <v>7.98</v>
      </c>
      <c r="I23" s="42">
        <f t="shared" si="3"/>
        <v>0</v>
      </c>
      <c r="J23" s="42">
        <f t="shared" si="3"/>
        <v>0</v>
      </c>
      <c r="K23" s="42">
        <f t="shared" si="3"/>
        <v>1.19</v>
      </c>
      <c r="L23" s="42">
        <f t="shared" si="3"/>
        <v>7.48</v>
      </c>
      <c r="M23" s="42">
        <f t="shared" si="3"/>
        <v>80.88</v>
      </c>
      <c r="N23" s="42">
        <f t="shared" si="3"/>
        <v>0</v>
      </c>
      <c r="O23" s="42">
        <f t="shared" si="3"/>
        <v>7.8</v>
      </c>
      <c r="P23" s="42">
        <f t="shared" si="3"/>
        <v>3.8250000000000002</v>
      </c>
      <c r="Q23" s="42">
        <f t="shared" si="3"/>
        <v>6.16</v>
      </c>
      <c r="R23" s="42">
        <f t="shared" si="3"/>
        <v>24.360000000000003</v>
      </c>
      <c r="S23" s="42">
        <f t="shared" si="3"/>
        <v>55.300000000000004</v>
      </c>
      <c r="T23" s="42">
        <f t="shared" si="3"/>
        <v>0.73499999999999999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323.49200000000002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9.1199999999999992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19.8</v>
      </c>
      <c r="J24" s="42">
        <f t="shared" si="4"/>
        <v>37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13.450000000000001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89.850000000000009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38.271999999999998</v>
      </c>
      <c r="E25" s="44">
        <f t="shared" si="5"/>
        <v>9.1199999999999992</v>
      </c>
      <c r="F25" s="44">
        <f t="shared" si="5"/>
        <v>11.55</v>
      </c>
      <c r="G25" s="44">
        <f t="shared" si="5"/>
        <v>57</v>
      </c>
      <c r="H25" s="44">
        <f t="shared" si="5"/>
        <v>7.98</v>
      </c>
      <c r="I25" s="44">
        <f t="shared" si="5"/>
        <v>19.8</v>
      </c>
      <c r="J25" s="44">
        <f t="shared" si="5"/>
        <v>37</v>
      </c>
      <c r="K25" s="44">
        <f t="shared" si="5"/>
        <v>1.19</v>
      </c>
      <c r="L25" s="44">
        <f t="shared" si="5"/>
        <v>7.48</v>
      </c>
      <c r="M25" s="44">
        <f t="shared" si="5"/>
        <v>80.88</v>
      </c>
      <c r="N25" s="44">
        <f t="shared" si="5"/>
        <v>13.450000000000001</v>
      </c>
      <c r="O25" s="44">
        <f t="shared" si="5"/>
        <v>7.8</v>
      </c>
      <c r="P25" s="44">
        <f t="shared" si="5"/>
        <v>3.8250000000000002</v>
      </c>
      <c r="Q25" s="44">
        <f t="shared" si="5"/>
        <v>6.16</v>
      </c>
      <c r="R25" s="44">
        <f t="shared" si="5"/>
        <v>24.360000000000003</v>
      </c>
      <c r="S25" s="44">
        <f t="shared" si="5"/>
        <v>55.300000000000004</v>
      </c>
      <c r="T25" s="44">
        <f t="shared" si="5"/>
        <v>0.73499999999999999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413.34200000000004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43094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42.75" thickBot="1" x14ac:dyDescent="0.2">
      <c r="A34" s="107"/>
      <c r="B34" s="108"/>
      <c r="C34" s="16" t="s">
        <v>28</v>
      </c>
      <c r="D34" s="18" t="s">
        <v>35</v>
      </c>
      <c r="E34" s="18" t="s">
        <v>32</v>
      </c>
      <c r="F34" s="18" t="s">
        <v>55</v>
      </c>
      <c r="G34" s="18" t="s">
        <v>42</v>
      </c>
      <c r="H34" s="18" t="s">
        <v>71</v>
      </c>
      <c r="I34" s="18" t="s">
        <v>50</v>
      </c>
      <c r="J34" s="18" t="s">
        <v>63</v>
      </c>
      <c r="K34" s="18" t="s">
        <v>40</v>
      </c>
      <c r="L34" s="18" t="s">
        <v>29</v>
      </c>
      <c r="M34" s="19" t="s">
        <v>39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21" t="s">
        <v>31</v>
      </c>
      <c r="C35" s="22"/>
      <c r="D35" s="22"/>
      <c r="E35" s="22"/>
      <c r="F35" s="22"/>
      <c r="G35" s="22"/>
      <c r="H35" s="22"/>
      <c r="I35" s="22"/>
      <c r="J35" s="22"/>
      <c r="K35" s="22">
        <v>70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24" t="s">
        <v>134</v>
      </c>
      <c r="C36" s="25"/>
      <c r="D36" s="25">
        <v>5</v>
      </c>
      <c r="E36" s="25"/>
      <c r="F36" s="25"/>
      <c r="G36" s="25"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43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44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86</v>
      </c>
      <c r="C39" s="22"/>
      <c r="D39" s="22"/>
      <c r="E39" s="22"/>
      <c r="F39" s="22"/>
      <c r="G39" s="22"/>
      <c r="H39" s="22"/>
      <c r="I39" s="22">
        <v>20</v>
      </c>
      <c r="J39" s="22">
        <v>60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97</v>
      </c>
      <c r="C40" s="25"/>
      <c r="D40" s="25">
        <v>15</v>
      </c>
      <c r="E40" s="25"/>
      <c r="F40" s="25">
        <v>50</v>
      </c>
      <c r="G40" s="25"/>
      <c r="H40" s="25">
        <v>50</v>
      </c>
      <c r="I40" s="25"/>
      <c r="J40" s="25"/>
      <c r="K40" s="25"/>
      <c r="L40" s="25">
        <v>3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28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5</v>
      </c>
      <c r="E47" s="31">
        <f t="shared" si="6"/>
        <v>20</v>
      </c>
      <c r="F47" s="31">
        <f t="shared" si="6"/>
        <v>0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70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5.0000000000000001E-3</v>
      </c>
      <c r="E48" s="33">
        <f>+(A47*E47)/1000</f>
        <v>0.02</v>
      </c>
      <c r="F48" s="33">
        <f>+(A47*F47)/1000</f>
        <v>0</v>
      </c>
      <c r="G48" s="33">
        <f>+(A47*G47)</f>
        <v>0.5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7.0000000000000007E-2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50</v>
      </c>
      <c r="G49" s="34">
        <f t="shared" si="7"/>
        <v>0</v>
      </c>
      <c r="H49" s="34">
        <f t="shared" si="7"/>
        <v>50</v>
      </c>
      <c r="I49" s="34">
        <f t="shared" si="7"/>
        <v>20</v>
      </c>
      <c r="J49" s="34">
        <f t="shared" si="7"/>
        <v>60</v>
      </c>
      <c r="K49" s="34">
        <f t="shared" si="7"/>
        <v>0</v>
      </c>
      <c r="L49" s="34">
        <f t="shared" si="7"/>
        <v>3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0.05</v>
      </c>
      <c r="G50" s="36">
        <f>+(A49*G49)/1000</f>
        <v>0</v>
      </c>
      <c r="H50" s="36">
        <f>+(A49*H49)/1000</f>
        <v>0.05</v>
      </c>
      <c r="I50" s="36">
        <f>+(A49*I49)/1000</f>
        <v>0.02</v>
      </c>
      <c r="J50" s="36">
        <f>+(A49*J49)/1000</f>
        <v>0.06</v>
      </c>
      <c r="K50" s="36">
        <f>+(A49*K49)/1000</f>
        <v>0</v>
      </c>
      <c r="L50" s="36">
        <f>+(A49*L49)/1000</f>
        <v>3.0000000000000001E-3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0.02</v>
      </c>
      <c r="E51" s="38">
        <f t="shared" si="8"/>
        <v>0.02</v>
      </c>
      <c r="F51" s="38">
        <f t="shared" si="8"/>
        <v>0.05</v>
      </c>
      <c r="G51" s="38">
        <f t="shared" si="8"/>
        <v>0.5</v>
      </c>
      <c r="H51" s="38">
        <f t="shared" si="8"/>
        <v>0.05</v>
      </c>
      <c r="I51" s="38">
        <f t="shared" si="8"/>
        <v>0.02</v>
      </c>
      <c r="J51" s="38">
        <f t="shared" si="8"/>
        <v>0.06</v>
      </c>
      <c r="K51" s="38">
        <f t="shared" si="8"/>
        <v>7.0000000000000007E-2</v>
      </c>
      <c r="L51" s="38">
        <f t="shared" si="8"/>
        <v>3.0000000000000001E-3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1347</v>
      </c>
      <c r="G52" s="40">
        <v>57</v>
      </c>
      <c r="H52" s="40">
        <v>300</v>
      </c>
      <c r="I52" s="40">
        <v>708</v>
      </c>
      <c r="J52" s="40">
        <v>138</v>
      </c>
      <c r="K52" s="40">
        <v>160</v>
      </c>
      <c r="L52" s="40">
        <v>147</v>
      </c>
      <c r="M52" s="40">
        <v>112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3.04</v>
      </c>
      <c r="E53" s="42">
        <f t="shared" ref="E53:X53" si="9">SUM(E48*E52)</f>
        <v>33</v>
      </c>
      <c r="F53" s="42">
        <f t="shared" si="9"/>
        <v>0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11.200000000000001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67.350000000000009</v>
      </c>
      <c r="G54" s="42">
        <f t="shared" si="10"/>
        <v>0</v>
      </c>
      <c r="H54" s="42">
        <f t="shared" si="10"/>
        <v>15</v>
      </c>
      <c r="I54" s="42">
        <f t="shared" si="10"/>
        <v>14.16</v>
      </c>
      <c r="J54" s="42">
        <f t="shared" si="10"/>
        <v>8.2799999999999994</v>
      </c>
      <c r="K54" s="42">
        <f t="shared" si="10"/>
        <v>0</v>
      </c>
      <c r="L54" s="42">
        <f t="shared" si="10"/>
        <v>0.441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130.071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12.16</v>
      </c>
      <c r="E55" s="44">
        <f t="shared" si="11"/>
        <v>33</v>
      </c>
      <c r="F55" s="44">
        <f t="shared" si="11"/>
        <v>67.350000000000009</v>
      </c>
      <c r="G55" s="44">
        <f t="shared" si="11"/>
        <v>28.5</v>
      </c>
      <c r="H55" s="44">
        <f t="shared" si="11"/>
        <v>15</v>
      </c>
      <c r="I55" s="44">
        <f t="shared" si="11"/>
        <v>14.16</v>
      </c>
      <c r="J55" s="44">
        <f t="shared" si="11"/>
        <v>8.2799999999999994</v>
      </c>
      <c r="K55" s="44">
        <f t="shared" si="11"/>
        <v>11.200000000000001</v>
      </c>
      <c r="L55" s="44">
        <f t="shared" si="11"/>
        <v>0.441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226.77099999999999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H52" sqref="H5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43095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61.5" thickBot="1" x14ac:dyDescent="0.2">
      <c r="A4" s="107"/>
      <c r="B4" s="108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50</v>
      </c>
      <c r="H4" s="18" t="s">
        <v>139</v>
      </c>
      <c r="I4" s="19" t="s">
        <v>48</v>
      </c>
      <c r="J4" s="18" t="s">
        <v>30</v>
      </c>
      <c r="K4" s="18" t="s">
        <v>36</v>
      </c>
      <c r="L4" s="18" t="s">
        <v>45</v>
      </c>
      <c r="M4" s="18" t="s">
        <v>24</v>
      </c>
      <c r="N4" s="19" t="s">
        <v>76</v>
      </c>
      <c r="O4" s="18" t="s">
        <v>26</v>
      </c>
      <c r="P4" s="18" t="s">
        <v>75</v>
      </c>
      <c r="Q4" s="18" t="s">
        <v>40</v>
      </c>
      <c r="R4" s="18" t="s">
        <v>70</v>
      </c>
      <c r="S4" s="18" t="s">
        <v>29</v>
      </c>
      <c r="T4" s="18"/>
      <c r="U4" s="19"/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136</v>
      </c>
      <c r="C6" s="25"/>
      <c r="D6" s="25">
        <v>5</v>
      </c>
      <c r="E6" s="25">
        <v>7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89</v>
      </c>
      <c r="C7" s="25"/>
      <c r="D7" s="25"/>
      <c r="E7" s="25"/>
      <c r="F7" s="25"/>
      <c r="G7" s="25"/>
      <c r="H7" s="25"/>
      <c r="I7" s="25">
        <v>20</v>
      </c>
      <c r="J7" s="25"/>
      <c r="K7" s="25"/>
      <c r="L7" s="25">
        <v>30</v>
      </c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86</v>
      </c>
      <c r="C9" s="22"/>
      <c r="D9" s="22"/>
      <c r="E9" s="22"/>
      <c r="F9" s="22"/>
      <c r="G9" s="22">
        <v>20</v>
      </c>
      <c r="H9" s="22"/>
      <c r="I9" s="22"/>
      <c r="J9" s="22">
        <v>30</v>
      </c>
      <c r="K9" s="22">
        <v>15</v>
      </c>
      <c r="L9" s="22"/>
      <c r="M9" s="22">
        <v>30</v>
      </c>
      <c r="N9" s="22">
        <v>15</v>
      </c>
      <c r="O9" s="22"/>
      <c r="P9" s="22">
        <v>15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138</v>
      </c>
      <c r="C10" s="25"/>
      <c r="D10" s="25"/>
      <c r="E10" s="25"/>
      <c r="F10" s="25">
        <v>15</v>
      </c>
      <c r="G10" s="25"/>
      <c r="H10" s="25"/>
      <c r="I10" s="25"/>
      <c r="J10" s="25"/>
      <c r="K10" s="25"/>
      <c r="L10" s="25"/>
      <c r="M10" s="25"/>
      <c r="N10" s="25"/>
      <c r="O10" s="25">
        <v>50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28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>
        <v>40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137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>
        <v>230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32</v>
      </c>
      <c r="C15" s="25"/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28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7</v>
      </c>
      <c r="F17" s="31">
        <f t="shared" si="0"/>
        <v>15</v>
      </c>
      <c r="G17" s="31">
        <f t="shared" si="0"/>
        <v>20</v>
      </c>
      <c r="H17" s="31">
        <f t="shared" si="0"/>
        <v>0</v>
      </c>
      <c r="I17" s="31">
        <f t="shared" si="0"/>
        <v>20</v>
      </c>
      <c r="J17" s="31">
        <f t="shared" si="0"/>
        <v>30</v>
      </c>
      <c r="K17" s="31">
        <f t="shared" si="0"/>
        <v>15</v>
      </c>
      <c r="L17" s="31">
        <f t="shared" si="0"/>
        <v>30</v>
      </c>
      <c r="M17" s="31">
        <f t="shared" si="0"/>
        <v>30</v>
      </c>
      <c r="N17" s="31">
        <f t="shared" si="0"/>
        <v>15</v>
      </c>
      <c r="O17" s="31">
        <f t="shared" si="0"/>
        <v>50</v>
      </c>
      <c r="P17" s="31">
        <f t="shared" si="0"/>
        <v>15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7.0000000000000001E-3</v>
      </c>
      <c r="F18" s="33">
        <f>+(A17*F17)/1000</f>
        <v>1.4999999999999999E-2</v>
      </c>
      <c r="G18" s="33">
        <f>+(A17*G17)/1000</f>
        <v>0.02</v>
      </c>
      <c r="H18" s="33">
        <f>+(A17*H17)/1000</f>
        <v>0</v>
      </c>
      <c r="I18" s="33">
        <f>+(A17*I17)/1000</f>
        <v>0.02</v>
      </c>
      <c r="J18" s="33">
        <f>+(A17*J17)/1000</f>
        <v>0.03</v>
      </c>
      <c r="K18" s="33">
        <f>+(A17*K17)/1000</f>
        <v>1.4999999999999999E-2</v>
      </c>
      <c r="L18" s="33">
        <f>+(A17*L17)/1000</f>
        <v>0.03</v>
      </c>
      <c r="M18" s="33">
        <f>+(A17*M17)/1000</f>
        <v>0.03</v>
      </c>
      <c r="N18" s="33">
        <f>+(A17*N17)/1000</f>
        <v>1.4999999999999999E-2</v>
      </c>
      <c r="O18" s="33">
        <f>+(A17*O17)/1000</f>
        <v>0.05</v>
      </c>
      <c r="P18" s="33">
        <f>+(A17*P17)/1000</f>
        <v>1.4999999999999999E-2</v>
      </c>
      <c r="Q18" s="33">
        <f>+(A17*Q17)/1000</f>
        <v>7.0000000000000007E-2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40</v>
      </c>
      <c r="L19" s="34">
        <f t="shared" si="1"/>
        <v>0</v>
      </c>
      <c r="M19" s="34">
        <f t="shared" si="1"/>
        <v>230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0.04</v>
      </c>
      <c r="L20" s="36">
        <f>+(A19*L19)/1000</f>
        <v>0</v>
      </c>
      <c r="M20" s="36">
        <f>+(A19*M19)/1000</f>
        <v>0.23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1.4999999999999999E-2</v>
      </c>
      <c r="G21" s="38">
        <f t="shared" si="2"/>
        <v>0.02</v>
      </c>
      <c r="H21" s="38">
        <f t="shared" si="2"/>
        <v>0</v>
      </c>
      <c r="I21" s="38">
        <f t="shared" si="2"/>
        <v>0.02</v>
      </c>
      <c r="J21" s="38">
        <f t="shared" si="2"/>
        <v>0.03</v>
      </c>
      <c r="K21" s="38">
        <f t="shared" si="2"/>
        <v>5.5E-2</v>
      </c>
      <c r="L21" s="38">
        <f t="shared" si="2"/>
        <v>0.03</v>
      </c>
      <c r="M21" s="38">
        <f t="shared" si="2"/>
        <v>0.26</v>
      </c>
      <c r="N21" s="38">
        <f t="shared" si="2"/>
        <v>1.4999999999999999E-2</v>
      </c>
      <c r="O21" s="38">
        <f t="shared" si="2"/>
        <v>0.05</v>
      </c>
      <c r="P21" s="38">
        <f t="shared" si="2"/>
        <v>1.4999999999999999E-2</v>
      </c>
      <c r="Q21" s="38">
        <f t="shared" si="2"/>
        <v>7.0000000000000007E-2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708</v>
      </c>
      <c r="H22" s="40">
        <v>57</v>
      </c>
      <c r="I22" s="40">
        <v>399</v>
      </c>
      <c r="J22" s="40">
        <v>2644</v>
      </c>
      <c r="K22" s="40">
        <v>187</v>
      </c>
      <c r="L22" s="40">
        <v>724</v>
      </c>
      <c r="M22" s="40">
        <v>153</v>
      </c>
      <c r="N22" s="40">
        <v>818</v>
      </c>
      <c r="O22" s="40">
        <v>444</v>
      </c>
      <c r="P22" s="40">
        <v>514</v>
      </c>
      <c r="Q22" s="40">
        <v>160</v>
      </c>
      <c r="R22" s="40">
        <v>790</v>
      </c>
      <c r="S22" s="40">
        <v>147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14.74</v>
      </c>
      <c r="E23" s="42">
        <f t="shared" ref="E23:X23" si="3">SUM(E18*E22)</f>
        <v>11.55</v>
      </c>
      <c r="F23" s="42">
        <f t="shared" si="3"/>
        <v>9.1199999999999992</v>
      </c>
      <c r="G23" s="42">
        <f t="shared" si="3"/>
        <v>14.16</v>
      </c>
      <c r="H23" s="42">
        <f t="shared" si="3"/>
        <v>0</v>
      </c>
      <c r="I23" s="42">
        <f t="shared" si="3"/>
        <v>7.98</v>
      </c>
      <c r="J23" s="42">
        <f t="shared" si="3"/>
        <v>79.319999999999993</v>
      </c>
      <c r="K23" s="42">
        <f t="shared" si="3"/>
        <v>2.8049999999999997</v>
      </c>
      <c r="L23" s="42">
        <f t="shared" si="3"/>
        <v>21.72</v>
      </c>
      <c r="M23" s="42">
        <f t="shared" si="3"/>
        <v>4.59</v>
      </c>
      <c r="N23" s="42">
        <f t="shared" si="3"/>
        <v>12.27</v>
      </c>
      <c r="O23" s="42">
        <f t="shared" si="3"/>
        <v>22.200000000000003</v>
      </c>
      <c r="P23" s="42">
        <f t="shared" si="3"/>
        <v>7.71</v>
      </c>
      <c r="Q23" s="42">
        <f t="shared" si="3"/>
        <v>11.200000000000001</v>
      </c>
      <c r="R23" s="42">
        <f t="shared" si="3"/>
        <v>55.300000000000004</v>
      </c>
      <c r="S23" s="42">
        <f t="shared" si="3"/>
        <v>0.73499999999999999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296.36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44.22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7.48</v>
      </c>
      <c r="L24" s="42">
        <f t="shared" si="4"/>
        <v>0</v>
      </c>
      <c r="M24" s="42">
        <f t="shared" si="4"/>
        <v>35.190000000000005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108.92000000000002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58.96</v>
      </c>
      <c r="E25" s="44">
        <f t="shared" si="5"/>
        <v>23.1</v>
      </c>
      <c r="F25" s="44">
        <f t="shared" si="5"/>
        <v>9.1199999999999992</v>
      </c>
      <c r="G25" s="44">
        <f t="shared" si="5"/>
        <v>14.16</v>
      </c>
      <c r="H25" s="44">
        <f t="shared" si="5"/>
        <v>0</v>
      </c>
      <c r="I25" s="44">
        <f t="shared" si="5"/>
        <v>7.98</v>
      </c>
      <c r="J25" s="44">
        <f t="shared" si="5"/>
        <v>79.319999999999993</v>
      </c>
      <c r="K25" s="44">
        <f t="shared" si="5"/>
        <v>10.285</v>
      </c>
      <c r="L25" s="44">
        <f t="shared" si="5"/>
        <v>21.72</v>
      </c>
      <c r="M25" s="44">
        <f t="shared" si="5"/>
        <v>39.78</v>
      </c>
      <c r="N25" s="44">
        <f t="shared" si="5"/>
        <v>12.27</v>
      </c>
      <c r="O25" s="44">
        <f t="shared" si="5"/>
        <v>22.200000000000003</v>
      </c>
      <c r="P25" s="44">
        <f t="shared" si="5"/>
        <v>7.71</v>
      </c>
      <c r="Q25" s="44">
        <f t="shared" si="5"/>
        <v>11.200000000000001</v>
      </c>
      <c r="R25" s="44">
        <f t="shared" si="5"/>
        <v>55.300000000000004</v>
      </c>
      <c r="S25" s="44">
        <f t="shared" si="5"/>
        <v>0.73499999999999999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405.28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43095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62.25" thickBot="1" x14ac:dyDescent="0.2">
      <c r="A34" s="107"/>
      <c r="B34" s="108"/>
      <c r="C34" s="16" t="s">
        <v>28</v>
      </c>
      <c r="D34" s="18" t="s">
        <v>35</v>
      </c>
      <c r="E34" s="18" t="s">
        <v>32</v>
      </c>
      <c r="F34" s="18" t="s">
        <v>37</v>
      </c>
      <c r="G34" s="18" t="s">
        <v>36</v>
      </c>
      <c r="H34" s="18" t="s">
        <v>24</v>
      </c>
      <c r="I34" s="18" t="s">
        <v>80</v>
      </c>
      <c r="J34" s="18" t="s">
        <v>26</v>
      </c>
      <c r="K34" s="18" t="s">
        <v>39</v>
      </c>
      <c r="L34" s="18" t="s">
        <v>72</v>
      </c>
      <c r="M34" s="18" t="s">
        <v>29</v>
      </c>
      <c r="N34" s="18" t="s">
        <v>143</v>
      </c>
      <c r="O34" s="18" t="s">
        <v>75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97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98" t="s">
        <v>140</v>
      </c>
      <c r="C36" s="25"/>
      <c r="D36" s="25">
        <v>2</v>
      </c>
      <c r="E36" s="25"/>
      <c r="F36" s="25"/>
      <c r="G36" s="25"/>
      <c r="H36" s="25">
        <v>60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141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v>30</v>
      </c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 t="s">
        <v>144</v>
      </c>
      <c r="C38" s="28">
        <v>80</v>
      </c>
      <c r="D38" s="28"/>
      <c r="E38" s="28">
        <v>15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33</v>
      </c>
      <c r="C39" s="22"/>
      <c r="D39" s="22">
        <v>5</v>
      </c>
      <c r="E39" s="22"/>
      <c r="F39" s="22">
        <v>40</v>
      </c>
      <c r="G39" s="22">
        <v>20</v>
      </c>
      <c r="H39" s="22"/>
      <c r="I39" s="22">
        <v>20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142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32</v>
      </c>
      <c r="C41" s="25"/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44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60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30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0.06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0.03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20</v>
      </c>
      <c r="F49" s="34">
        <f t="shared" si="7"/>
        <v>40</v>
      </c>
      <c r="G49" s="34">
        <f t="shared" si="7"/>
        <v>20</v>
      </c>
      <c r="H49" s="34">
        <f t="shared" si="7"/>
        <v>0</v>
      </c>
      <c r="I49" s="34">
        <f t="shared" si="7"/>
        <v>20</v>
      </c>
      <c r="J49" s="34">
        <f t="shared" si="7"/>
        <v>50</v>
      </c>
      <c r="K49" s="34">
        <f t="shared" si="7"/>
        <v>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0.02</v>
      </c>
      <c r="F50" s="36">
        <f>+(A49*F49)/1000</f>
        <v>0.04</v>
      </c>
      <c r="G50" s="36">
        <f>+(A49*G49)/1000</f>
        <v>0.02</v>
      </c>
      <c r="H50" s="36">
        <f>+(A49*H49)/1000</f>
        <v>0</v>
      </c>
      <c r="I50" s="36">
        <f>+(A49*I49)/1000</f>
        <v>0.02</v>
      </c>
      <c r="J50" s="36">
        <f>+(A49*J49)/1000</f>
        <v>0.05</v>
      </c>
      <c r="K50" s="36">
        <f>+(A49*K49)/1000</f>
        <v>0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2.1999999999999999E-2</v>
      </c>
      <c r="E51" s="38">
        <f t="shared" si="8"/>
        <v>3.5000000000000003E-2</v>
      </c>
      <c r="F51" s="38">
        <f t="shared" si="8"/>
        <v>0.04</v>
      </c>
      <c r="G51" s="38">
        <f t="shared" si="8"/>
        <v>0.02</v>
      </c>
      <c r="H51" s="38">
        <f t="shared" si="8"/>
        <v>0.06</v>
      </c>
      <c r="I51" s="38">
        <f t="shared" si="8"/>
        <v>0.02</v>
      </c>
      <c r="J51" s="38">
        <f t="shared" si="8"/>
        <v>0.05</v>
      </c>
      <c r="K51" s="38">
        <f t="shared" si="8"/>
        <v>0</v>
      </c>
      <c r="L51" s="38">
        <f t="shared" si="8"/>
        <v>0.06</v>
      </c>
      <c r="M51" s="38">
        <f t="shared" si="8"/>
        <v>3.0000000000000001E-3</v>
      </c>
      <c r="N51" s="38">
        <f t="shared" si="8"/>
        <v>0</v>
      </c>
      <c r="O51" s="38">
        <f t="shared" si="8"/>
        <v>0.03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154</v>
      </c>
      <c r="G52" s="40">
        <v>187</v>
      </c>
      <c r="H52" s="40">
        <v>153</v>
      </c>
      <c r="I52" s="40">
        <v>784</v>
      </c>
      <c r="J52" s="40">
        <v>444</v>
      </c>
      <c r="K52" s="40">
        <v>112</v>
      </c>
      <c r="L52" s="40">
        <v>348</v>
      </c>
      <c r="M52" s="40">
        <v>147</v>
      </c>
      <c r="N52" s="40">
        <v>984</v>
      </c>
      <c r="O52" s="40">
        <v>514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24.75</v>
      </c>
      <c r="F53" s="42">
        <f t="shared" si="9"/>
        <v>0</v>
      </c>
      <c r="G53" s="42">
        <f t="shared" si="9"/>
        <v>0</v>
      </c>
      <c r="H53" s="42">
        <f t="shared" si="9"/>
        <v>9.18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20.88</v>
      </c>
      <c r="M53" s="42">
        <f t="shared" si="9"/>
        <v>0</v>
      </c>
      <c r="N53" s="42">
        <f t="shared" si="9"/>
        <v>0</v>
      </c>
      <c r="O53" s="42">
        <f t="shared" si="9"/>
        <v>15.42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92.406000000000006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12.16</v>
      </c>
      <c r="E54" s="42">
        <f t="shared" ref="E54:X54" si="10">SUM(E50*E52)</f>
        <v>33</v>
      </c>
      <c r="F54" s="42">
        <f t="shared" si="10"/>
        <v>6.16</v>
      </c>
      <c r="G54" s="42">
        <f t="shared" si="10"/>
        <v>3.74</v>
      </c>
      <c r="H54" s="42">
        <f t="shared" si="10"/>
        <v>0</v>
      </c>
      <c r="I54" s="42">
        <f t="shared" si="10"/>
        <v>15.68</v>
      </c>
      <c r="J54" s="42">
        <f t="shared" si="10"/>
        <v>22.200000000000003</v>
      </c>
      <c r="K54" s="42">
        <f t="shared" si="10"/>
        <v>0</v>
      </c>
      <c r="L54" s="42">
        <f t="shared" si="10"/>
        <v>0</v>
      </c>
      <c r="M54" s="42">
        <f t="shared" si="10"/>
        <v>0.441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109.10099999999998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13.375999999999999</v>
      </c>
      <c r="E55" s="44">
        <f t="shared" si="11"/>
        <v>57.750000000000007</v>
      </c>
      <c r="F55" s="44">
        <f t="shared" si="11"/>
        <v>6.16</v>
      </c>
      <c r="G55" s="44">
        <f t="shared" si="11"/>
        <v>3.74</v>
      </c>
      <c r="H55" s="44">
        <f t="shared" si="11"/>
        <v>9.18</v>
      </c>
      <c r="I55" s="44">
        <f t="shared" si="11"/>
        <v>15.68</v>
      </c>
      <c r="J55" s="44">
        <f t="shared" si="11"/>
        <v>22.200000000000003</v>
      </c>
      <c r="K55" s="44">
        <f t="shared" si="11"/>
        <v>0</v>
      </c>
      <c r="L55" s="44">
        <f t="shared" si="11"/>
        <v>20.88</v>
      </c>
      <c r="M55" s="44">
        <f t="shared" si="11"/>
        <v>0.441</v>
      </c>
      <c r="N55" s="44">
        <f t="shared" si="11"/>
        <v>0</v>
      </c>
      <c r="O55" s="44">
        <f t="shared" si="11"/>
        <v>15.42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201.50700000000001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H52" sqref="H5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4.7109375" style="9" customWidth="1"/>
    <col min="9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43096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50</v>
      </c>
      <c r="H4" s="18" t="s">
        <v>47</v>
      </c>
      <c r="I4" s="19" t="s">
        <v>48</v>
      </c>
      <c r="J4" s="18" t="s">
        <v>30</v>
      </c>
      <c r="K4" s="18" t="s">
        <v>36</v>
      </c>
      <c r="L4" s="18" t="s">
        <v>163</v>
      </c>
      <c r="M4" s="18" t="s">
        <v>24</v>
      </c>
      <c r="N4" s="19" t="s">
        <v>34</v>
      </c>
      <c r="O4" s="18" t="s">
        <v>27</v>
      </c>
      <c r="P4" s="18" t="s">
        <v>81</v>
      </c>
      <c r="Q4" s="18" t="s">
        <v>72</v>
      </c>
      <c r="R4" s="18" t="s">
        <v>70</v>
      </c>
      <c r="S4" s="18" t="s">
        <v>29</v>
      </c>
      <c r="T4" s="18" t="s">
        <v>63</v>
      </c>
      <c r="U4" s="19" t="s">
        <v>49</v>
      </c>
      <c r="V4" s="20" t="s">
        <v>25</v>
      </c>
      <c r="W4" s="17" t="s">
        <v>53</v>
      </c>
      <c r="X4" s="17"/>
      <c r="Y4" s="15"/>
    </row>
    <row r="5" spans="1:25" ht="11.25" customHeight="1" x14ac:dyDescent="0.15">
      <c r="A5" s="112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164</v>
      </c>
      <c r="C6" s="25"/>
      <c r="D6" s="25"/>
      <c r="E6" s="25"/>
      <c r="F6" s="25">
        <v>5</v>
      </c>
      <c r="G6" s="25"/>
      <c r="H6" s="25">
        <v>0.1</v>
      </c>
      <c r="I6" s="25">
        <v>18</v>
      </c>
      <c r="J6" s="25"/>
      <c r="K6" s="25"/>
      <c r="L6" s="25"/>
      <c r="M6" s="25"/>
      <c r="N6" s="25">
        <v>25</v>
      </c>
      <c r="O6" s="25"/>
      <c r="P6" s="25"/>
      <c r="Q6" s="25"/>
      <c r="R6" s="25"/>
      <c r="S6" s="25"/>
      <c r="T6" s="25"/>
      <c r="U6" s="25">
        <v>28</v>
      </c>
      <c r="V6" s="26"/>
      <c r="W6" s="26"/>
      <c r="X6" s="26"/>
      <c r="Y6" s="15"/>
    </row>
    <row r="7" spans="1:25" x14ac:dyDescent="0.15">
      <c r="A7" s="113"/>
      <c r="B7" s="24" t="s">
        <v>151</v>
      </c>
      <c r="C7" s="25"/>
      <c r="D7" s="25"/>
      <c r="E7" s="25">
        <v>7</v>
      </c>
      <c r="F7" s="25"/>
      <c r="G7" s="25"/>
      <c r="H7" s="25"/>
      <c r="I7" s="25">
        <v>15</v>
      </c>
      <c r="J7" s="25"/>
      <c r="K7" s="25"/>
      <c r="L7" s="25"/>
      <c r="M7" s="25"/>
      <c r="N7" s="25"/>
      <c r="O7" s="25"/>
      <c r="P7" s="25">
        <v>120</v>
      </c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152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v>40</v>
      </c>
      <c r="U9" s="22"/>
      <c r="V9" s="23"/>
      <c r="W9" s="23"/>
      <c r="X9" s="23"/>
      <c r="Y9" s="15"/>
    </row>
    <row r="10" spans="1:25" x14ac:dyDescent="0.15">
      <c r="A10" s="113"/>
      <c r="B10" s="30" t="s">
        <v>162</v>
      </c>
      <c r="C10" s="25"/>
      <c r="D10" s="25">
        <v>7</v>
      </c>
      <c r="E10" s="25"/>
      <c r="F10" s="25"/>
      <c r="G10" s="25"/>
      <c r="H10" s="25"/>
      <c r="I10" s="25"/>
      <c r="J10" s="25">
        <v>40</v>
      </c>
      <c r="K10" s="25">
        <v>10</v>
      </c>
      <c r="L10" s="25">
        <v>25</v>
      </c>
      <c r="M10" s="25">
        <v>20</v>
      </c>
      <c r="N10" s="25"/>
      <c r="O10" s="25"/>
      <c r="P10" s="25"/>
      <c r="Q10" s="25"/>
      <c r="R10" s="25"/>
      <c r="S10" s="25"/>
      <c r="T10" s="25"/>
      <c r="U10" s="25"/>
      <c r="V10" s="26">
        <v>5</v>
      </c>
      <c r="W10" s="26"/>
      <c r="X10" s="26"/>
      <c r="Y10" s="15"/>
    </row>
    <row r="11" spans="1:25" x14ac:dyDescent="0.15">
      <c r="A11" s="113"/>
      <c r="B11" s="30" t="s">
        <v>74</v>
      </c>
      <c r="C11" s="25">
        <v>40</v>
      </c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101</v>
      </c>
      <c r="C13" s="22"/>
      <c r="D13" s="22">
        <v>5</v>
      </c>
      <c r="E13" s="22"/>
      <c r="F13" s="22"/>
      <c r="G13" s="22">
        <v>5</v>
      </c>
      <c r="H13" s="22"/>
      <c r="I13" s="22"/>
      <c r="J13" s="22"/>
      <c r="K13" s="22"/>
      <c r="L13" s="22"/>
      <c r="M13" s="22"/>
      <c r="N13" s="22">
        <v>100</v>
      </c>
      <c r="O13" s="22"/>
      <c r="P13" s="22"/>
      <c r="Q13" s="22"/>
      <c r="R13" s="22"/>
      <c r="S13" s="22"/>
      <c r="T13" s="22"/>
      <c r="U13" s="22"/>
      <c r="V13" s="23"/>
      <c r="W13" s="23">
        <v>15</v>
      </c>
      <c r="X13" s="23"/>
      <c r="Y13" s="15"/>
    </row>
    <row r="14" spans="1:25" x14ac:dyDescent="0.15">
      <c r="A14" s="113"/>
      <c r="B14" s="24" t="s">
        <v>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20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3"/>
      <c r="B15" s="24" t="s">
        <v>28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7</v>
      </c>
      <c r="E17" s="31">
        <f t="shared" si="0"/>
        <v>14</v>
      </c>
      <c r="F17" s="31">
        <f t="shared" si="0"/>
        <v>5</v>
      </c>
      <c r="G17" s="31">
        <f t="shared" si="0"/>
        <v>0</v>
      </c>
      <c r="H17" s="31">
        <f t="shared" si="0"/>
        <v>0.1</v>
      </c>
      <c r="I17" s="31">
        <f t="shared" si="0"/>
        <v>33</v>
      </c>
      <c r="J17" s="31">
        <f t="shared" si="0"/>
        <v>40</v>
      </c>
      <c r="K17" s="31">
        <f t="shared" si="0"/>
        <v>10</v>
      </c>
      <c r="L17" s="31">
        <f t="shared" si="0"/>
        <v>25</v>
      </c>
      <c r="M17" s="31">
        <f t="shared" si="0"/>
        <v>20</v>
      </c>
      <c r="N17" s="31">
        <f t="shared" si="0"/>
        <v>25</v>
      </c>
      <c r="O17" s="31">
        <f t="shared" si="0"/>
        <v>0</v>
      </c>
      <c r="P17" s="31">
        <f t="shared" si="0"/>
        <v>120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40</v>
      </c>
      <c r="U17" s="31">
        <f t="shared" si="0"/>
        <v>28</v>
      </c>
      <c r="V17" s="31">
        <f t="shared" si="0"/>
        <v>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7.0000000000000001E-3</v>
      </c>
      <c r="E18" s="33">
        <f>+(A17*E17)/1000</f>
        <v>1.4E-2</v>
      </c>
      <c r="F18" s="33">
        <f>+(A17*F17)/1000</f>
        <v>5.0000000000000001E-3</v>
      </c>
      <c r="G18" s="33">
        <f>+(A17*G17)/1000</f>
        <v>0</v>
      </c>
      <c r="H18" s="33">
        <f>+(A17*H17)</f>
        <v>0.1</v>
      </c>
      <c r="I18" s="33">
        <f>+(A17*I17)/1000</f>
        <v>3.3000000000000002E-2</v>
      </c>
      <c r="J18" s="33">
        <f>+(A17*J17)/1000</f>
        <v>0.04</v>
      </c>
      <c r="K18" s="33">
        <f>+(A17*K17)/1000</f>
        <v>0.01</v>
      </c>
      <c r="L18" s="33">
        <f>+(A17*L17)/1000</f>
        <v>2.5000000000000001E-2</v>
      </c>
      <c r="M18" s="33">
        <f>+(A17*M17)/1000</f>
        <v>0.02</v>
      </c>
      <c r="N18" s="33">
        <f>+(A17*N17)/1000</f>
        <v>2.5000000000000001E-2</v>
      </c>
      <c r="O18" s="33">
        <f>+(A17*O17)/1000</f>
        <v>0</v>
      </c>
      <c r="P18" s="33">
        <f>+(A17*P17)/1000</f>
        <v>0.12</v>
      </c>
      <c r="Q18" s="33">
        <f>+(A17*Q17)/1000</f>
        <v>7.0000000000000007E-2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0.04</v>
      </c>
      <c r="U18" s="33">
        <f>+(A17*U17)/1000</f>
        <v>2.8000000000000001E-2</v>
      </c>
      <c r="V18" s="33">
        <f>+(A17*V17)/1000</f>
        <v>5.0000000000000001E-3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5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20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15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5.0000000000000001E-3</v>
      </c>
      <c r="H20" s="36">
        <f>+(A19*H19)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0.1</v>
      </c>
      <c r="O20" s="36">
        <f>+(A19*O19)/1000</f>
        <v>0.02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1.4999999999999999E-2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1.2E-2</v>
      </c>
      <c r="E21" s="38">
        <f t="shared" si="2"/>
        <v>1.4E-2</v>
      </c>
      <c r="F21" s="38">
        <f t="shared" si="2"/>
        <v>5.0000000000000001E-3</v>
      </c>
      <c r="G21" s="38">
        <f t="shared" si="2"/>
        <v>5.0000000000000001E-3</v>
      </c>
      <c r="H21" s="38">
        <f t="shared" si="2"/>
        <v>0.1</v>
      </c>
      <c r="I21" s="38">
        <f t="shared" si="2"/>
        <v>3.3000000000000002E-2</v>
      </c>
      <c r="J21" s="38">
        <f t="shared" si="2"/>
        <v>0.04</v>
      </c>
      <c r="K21" s="38">
        <f t="shared" si="2"/>
        <v>0.01</v>
      </c>
      <c r="L21" s="38">
        <f t="shared" si="2"/>
        <v>2.5000000000000001E-2</v>
      </c>
      <c r="M21" s="38">
        <f t="shared" si="2"/>
        <v>0.02</v>
      </c>
      <c r="N21" s="38">
        <f t="shared" si="2"/>
        <v>0.125</v>
      </c>
      <c r="O21" s="38">
        <f t="shared" si="2"/>
        <v>0.02</v>
      </c>
      <c r="P21" s="38">
        <f t="shared" si="2"/>
        <v>0.12</v>
      </c>
      <c r="Q21" s="38">
        <f t="shared" si="2"/>
        <v>7.0000000000000007E-2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0.04</v>
      </c>
      <c r="U21" s="38">
        <f t="shared" si="2"/>
        <v>2.8000000000000001E-2</v>
      </c>
      <c r="V21" s="38">
        <f t="shared" si="2"/>
        <v>5.0000000000000001E-3</v>
      </c>
      <c r="W21" s="39">
        <f t="shared" si="2"/>
        <v>1.4999999999999999E-2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708</v>
      </c>
      <c r="H22" s="40">
        <v>57</v>
      </c>
      <c r="I22" s="40">
        <v>399</v>
      </c>
      <c r="J22" s="40">
        <v>2644</v>
      </c>
      <c r="K22" s="40">
        <v>187</v>
      </c>
      <c r="L22" s="40">
        <v>269</v>
      </c>
      <c r="M22" s="40">
        <v>153</v>
      </c>
      <c r="N22" s="40">
        <v>330</v>
      </c>
      <c r="O22" s="40">
        <v>1850</v>
      </c>
      <c r="P22" s="40">
        <v>306</v>
      </c>
      <c r="Q22" s="40">
        <v>348</v>
      </c>
      <c r="R22" s="40">
        <v>790</v>
      </c>
      <c r="S22" s="40">
        <v>147</v>
      </c>
      <c r="T22" s="40">
        <v>138</v>
      </c>
      <c r="U22" s="40">
        <v>227</v>
      </c>
      <c r="V22" s="40">
        <v>238</v>
      </c>
      <c r="W22" s="41">
        <v>235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20.635999999999999</v>
      </c>
      <c r="E23" s="42">
        <f t="shared" ref="E23:X23" si="3">SUM(E18*E22)</f>
        <v>23.1</v>
      </c>
      <c r="F23" s="42">
        <f t="shared" si="3"/>
        <v>3.04</v>
      </c>
      <c r="G23" s="42">
        <f t="shared" si="3"/>
        <v>0</v>
      </c>
      <c r="H23" s="42">
        <f t="shared" si="3"/>
        <v>5.7</v>
      </c>
      <c r="I23" s="42">
        <f t="shared" si="3"/>
        <v>13.167</v>
      </c>
      <c r="J23" s="42">
        <f t="shared" si="3"/>
        <v>105.76</v>
      </c>
      <c r="K23" s="42">
        <f t="shared" si="3"/>
        <v>1.87</v>
      </c>
      <c r="L23" s="42">
        <f t="shared" si="3"/>
        <v>6.7250000000000005</v>
      </c>
      <c r="M23" s="42">
        <f t="shared" si="3"/>
        <v>3.06</v>
      </c>
      <c r="N23" s="42">
        <f t="shared" si="3"/>
        <v>8.25</v>
      </c>
      <c r="O23" s="42">
        <f t="shared" si="3"/>
        <v>0</v>
      </c>
      <c r="P23" s="42">
        <f t="shared" si="3"/>
        <v>36.72</v>
      </c>
      <c r="Q23" s="42">
        <f t="shared" si="3"/>
        <v>24.360000000000003</v>
      </c>
      <c r="R23" s="42">
        <f t="shared" si="3"/>
        <v>55.300000000000004</v>
      </c>
      <c r="S23" s="42">
        <f t="shared" si="3"/>
        <v>0.73499999999999999</v>
      </c>
      <c r="T23" s="42">
        <f t="shared" si="3"/>
        <v>5.5200000000000005</v>
      </c>
      <c r="U23" s="42">
        <f t="shared" si="3"/>
        <v>6.3559999999999999</v>
      </c>
      <c r="V23" s="42">
        <f t="shared" si="3"/>
        <v>1.19</v>
      </c>
      <c r="W23" s="42">
        <f t="shared" si="3"/>
        <v>0</v>
      </c>
      <c r="X23" s="42">
        <f t="shared" si="3"/>
        <v>0</v>
      </c>
      <c r="Y23" s="43">
        <f>SUM(C23:X23)</f>
        <v>342.44900000000001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3.54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37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3.5249999999999999</v>
      </c>
      <c r="X24" s="42">
        <f t="shared" si="4"/>
        <v>0</v>
      </c>
      <c r="Y24" s="43">
        <f>SUM(C24:X24)</f>
        <v>102.285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23.1</v>
      </c>
      <c r="F25" s="44">
        <f t="shared" si="5"/>
        <v>3.04</v>
      </c>
      <c r="G25" s="44">
        <f t="shared" si="5"/>
        <v>3.54</v>
      </c>
      <c r="H25" s="44">
        <f t="shared" si="5"/>
        <v>5.7</v>
      </c>
      <c r="I25" s="44">
        <f t="shared" si="5"/>
        <v>13.167</v>
      </c>
      <c r="J25" s="44">
        <f t="shared" si="5"/>
        <v>105.76</v>
      </c>
      <c r="K25" s="44">
        <f t="shared" si="5"/>
        <v>1.87</v>
      </c>
      <c r="L25" s="44">
        <f t="shared" si="5"/>
        <v>6.7250000000000005</v>
      </c>
      <c r="M25" s="44">
        <f t="shared" si="5"/>
        <v>3.06</v>
      </c>
      <c r="N25" s="44">
        <f t="shared" si="5"/>
        <v>41.25</v>
      </c>
      <c r="O25" s="44">
        <f t="shared" si="5"/>
        <v>37</v>
      </c>
      <c r="P25" s="44">
        <f t="shared" si="5"/>
        <v>36.72</v>
      </c>
      <c r="Q25" s="44">
        <f t="shared" si="5"/>
        <v>24.360000000000003</v>
      </c>
      <c r="R25" s="44">
        <f t="shared" si="5"/>
        <v>55.300000000000004</v>
      </c>
      <c r="S25" s="44">
        <f t="shared" si="5"/>
        <v>0.73499999999999999</v>
      </c>
      <c r="T25" s="44">
        <f t="shared" si="5"/>
        <v>5.5200000000000005</v>
      </c>
      <c r="U25" s="44">
        <f t="shared" si="5"/>
        <v>6.3559999999999999</v>
      </c>
      <c r="V25" s="44">
        <f t="shared" si="5"/>
        <v>1.19</v>
      </c>
      <c r="W25" s="45">
        <f t="shared" si="5"/>
        <v>3.5249999999999999</v>
      </c>
      <c r="X25" s="45">
        <f t="shared" si="5"/>
        <v>0</v>
      </c>
      <c r="Y25" s="43">
        <f>SUM(C25:X25)</f>
        <v>444.73400000000004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43096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67.5" thickBot="1" x14ac:dyDescent="0.2">
      <c r="A34" s="107"/>
      <c r="B34" s="108"/>
      <c r="C34" s="16" t="s">
        <v>28</v>
      </c>
      <c r="D34" s="18" t="s">
        <v>50</v>
      </c>
      <c r="E34" s="18" t="s">
        <v>32</v>
      </c>
      <c r="F34" s="18" t="s">
        <v>41</v>
      </c>
      <c r="G34" s="18" t="s">
        <v>52</v>
      </c>
      <c r="H34" s="18" t="s">
        <v>24</v>
      </c>
      <c r="I34" s="18" t="s">
        <v>145</v>
      </c>
      <c r="J34" s="18" t="s">
        <v>36</v>
      </c>
      <c r="K34" s="18" t="s">
        <v>75</v>
      </c>
      <c r="L34" s="18" t="s">
        <v>29</v>
      </c>
      <c r="M34" s="18" t="s">
        <v>130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9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98" t="s">
        <v>52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94</v>
      </c>
      <c r="C37" s="25">
        <v>80</v>
      </c>
      <c r="D37" s="25"/>
      <c r="E37" s="25">
        <v>17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33</v>
      </c>
      <c r="C39" s="22"/>
      <c r="D39" s="22">
        <v>15</v>
      </c>
      <c r="E39" s="22"/>
      <c r="F39" s="22"/>
      <c r="G39" s="22"/>
      <c r="H39" s="22">
        <v>40</v>
      </c>
      <c r="I39" s="22"/>
      <c r="J39" s="22">
        <v>20</v>
      </c>
      <c r="K39" s="22">
        <v>15</v>
      </c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91</v>
      </c>
      <c r="C40" s="25"/>
      <c r="D40" s="25"/>
      <c r="E40" s="25"/>
      <c r="F40" s="25">
        <v>13</v>
      </c>
      <c r="G40" s="25"/>
      <c r="H40" s="25">
        <v>250</v>
      </c>
      <c r="I40" s="25"/>
      <c r="J40" s="25"/>
      <c r="K40" s="25"/>
      <c r="L40" s="25">
        <v>3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32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44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17</v>
      </c>
      <c r="F47" s="31">
        <f t="shared" si="6"/>
        <v>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ht="11.25" customHeight="1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1.7000000000000001E-2</v>
      </c>
      <c r="F48" s="33">
        <f>+(A47*F47)/1000</f>
        <v>0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13</v>
      </c>
      <c r="G49" s="34">
        <f t="shared" si="7"/>
        <v>0</v>
      </c>
      <c r="H49" s="34">
        <f t="shared" si="7"/>
        <v>290</v>
      </c>
      <c r="I49" s="34">
        <f t="shared" si="7"/>
        <v>0</v>
      </c>
      <c r="J49" s="34">
        <f t="shared" si="7"/>
        <v>20</v>
      </c>
      <c r="K49" s="34">
        <f t="shared" si="7"/>
        <v>15</v>
      </c>
      <c r="L49" s="34">
        <f t="shared" si="7"/>
        <v>3</v>
      </c>
      <c r="M49" s="34">
        <f t="shared" si="7"/>
        <v>15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1.2999999999999999E-2</v>
      </c>
      <c r="G50" s="36">
        <f>+(A49*G49)/1000</f>
        <v>0</v>
      </c>
      <c r="H50" s="36">
        <f>+(A49*H49)/1000</f>
        <v>0.28999999999999998</v>
      </c>
      <c r="I50" s="36">
        <f>+(A49*I49)/1000</f>
        <v>0</v>
      </c>
      <c r="J50" s="36">
        <f>+(A49*J49)/1000</f>
        <v>0.02</v>
      </c>
      <c r="K50" s="36">
        <f>+(A49*K49)/1000</f>
        <v>1.4999999999999999E-2</v>
      </c>
      <c r="L50" s="36">
        <f>+(A49*L49)/1000</f>
        <v>3.0000000000000001E-3</v>
      </c>
      <c r="M50" s="36">
        <f>+(A49*M49)/1000</f>
        <v>1.4999999999999999E-2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ht="11.25" customHeight="1" x14ac:dyDescent="0.15">
      <c r="A51" s="116" t="s">
        <v>8</v>
      </c>
      <c r="B51" s="117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3.2000000000000001E-2</v>
      </c>
      <c r="F51" s="38">
        <f t="shared" si="8"/>
        <v>1.2999999999999999E-2</v>
      </c>
      <c r="G51" s="38">
        <f t="shared" si="8"/>
        <v>0.03</v>
      </c>
      <c r="H51" s="38">
        <f t="shared" si="8"/>
        <v>0.28999999999999998</v>
      </c>
      <c r="I51" s="38">
        <f t="shared" si="8"/>
        <v>0</v>
      </c>
      <c r="J51" s="38">
        <f t="shared" si="8"/>
        <v>0.02</v>
      </c>
      <c r="K51" s="38">
        <f t="shared" si="8"/>
        <v>1.4999999999999999E-2</v>
      </c>
      <c r="L51" s="38">
        <f t="shared" si="8"/>
        <v>3.0000000000000001E-3</v>
      </c>
      <c r="M51" s="38">
        <f t="shared" si="8"/>
        <v>1.4999999999999999E-2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708</v>
      </c>
      <c r="E52" s="40">
        <v>1650</v>
      </c>
      <c r="F52" s="40">
        <v>2948</v>
      </c>
      <c r="G52" s="40">
        <v>1550</v>
      </c>
      <c r="H52" s="40">
        <v>153</v>
      </c>
      <c r="I52" s="40"/>
      <c r="J52" s="40">
        <v>187</v>
      </c>
      <c r="K52" s="40">
        <v>514</v>
      </c>
      <c r="L52" s="40">
        <v>147</v>
      </c>
      <c r="M52" s="40">
        <v>818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28.05</v>
      </c>
      <c r="F53" s="42">
        <f t="shared" si="9"/>
        <v>0</v>
      </c>
      <c r="G53" s="42">
        <f t="shared" si="9"/>
        <v>46.5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95.51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10.62</v>
      </c>
      <c r="E54" s="42">
        <f t="shared" ref="E54:X54" si="10">SUM(E50*E52)</f>
        <v>24.75</v>
      </c>
      <c r="F54" s="42">
        <f t="shared" si="10"/>
        <v>38.323999999999998</v>
      </c>
      <c r="G54" s="42">
        <f t="shared" si="10"/>
        <v>0</v>
      </c>
      <c r="H54" s="42">
        <f t="shared" si="10"/>
        <v>44.37</v>
      </c>
      <c r="I54" s="42">
        <f t="shared" si="10"/>
        <v>0</v>
      </c>
      <c r="J54" s="42">
        <f t="shared" si="10"/>
        <v>3.74</v>
      </c>
      <c r="K54" s="42">
        <f t="shared" si="10"/>
        <v>7.71</v>
      </c>
      <c r="L54" s="42">
        <f t="shared" si="10"/>
        <v>0.441</v>
      </c>
      <c r="M54" s="42">
        <f t="shared" si="10"/>
        <v>12.27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157.94500000000002</v>
      </c>
    </row>
    <row r="55" spans="1:25" x14ac:dyDescent="0.15">
      <c r="A55" s="100" t="s">
        <v>11</v>
      </c>
      <c r="B55" s="101"/>
      <c r="C55" s="44">
        <f>SUM(C53:C54)</f>
        <v>36.68</v>
      </c>
      <c r="D55" s="44">
        <f t="shared" ref="D55:X55" si="11">+D51*D52</f>
        <v>10.62</v>
      </c>
      <c r="E55" s="44">
        <f t="shared" si="11"/>
        <v>52.800000000000004</v>
      </c>
      <c r="F55" s="44">
        <f t="shared" si="11"/>
        <v>38.323999999999998</v>
      </c>
      <c r="G55" s="44">
        <f t="shared" si="11"/>
        <v>46.5</v>
      </c>
      <c r="H55" s="44">
        <f t="shared" si="11"/>
        <v>44.37</v>
      </c>
      <c r="I55" s="44">
        <f t="shared" si="11"/>
        <v>0</v>
      </c>
      <c r="J55" s="44">
        <f t="shared" si="11"/>
        <v>3.74</v>
      </c>
      <c r="K55" s="44">
        <f t="shared" si="11"/>
        <v>7.71</v>
      </c>
      <c r="L55" s="44">
        <f t="shared" si="11"/>
        <v>0.441</v>
      </c>
      <c r="M55" s="44">
        <f t="shared" si="11"/>
        <v>12.27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253.45500000000001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Z33" sqref="Z3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L1" s="10"/>
      <c r="M1" s="103" t="s">
        <v>1</v>
      </c>
      <c r="N1" s="103"/>
      <c r="O1" s="103"/>
      <c r="P1" s="103"/>
      <c r="Q1" s="103"/>
      <c r="R1" s="103" t="s">
        <v>2</v>
      </c>
      <c r="S1" s="103"/>
      <c r="T1" s="103"/>
      <c r="U1" s="103"/>
      <c r="V1" s="10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4">
        <v>43097</v>
      </c>
      <c r="Q2" s="104"/>
      <c r="R2" s="104"/>
      <c r="S2" s="104"/>
      <c r="T2" s="13"/>
      <c r="U2" s="13"/>
      <c r="V2" s="13"/>
    </row>
    <row r="3" spans="1:25" x14ac:dyDescent="0.15">
      <c r="A3" s="105"/>
      <c r="B3" s="106"/>
      <c r="C3" s="109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4"/>
      <c r="X3" s="14"/>
      <c r="Y3" s="15"/>
    </row>
    <row r="4" spans="1:25" ht="55.5" thickBot="1" x14ac:dyDescent="0.2">
      <c r="A4" s="107"/>
      <c r="B4" s="108"/>
      <c r="C4" s="16" t="s">
        <v>28</v>
      </c>
      <c r="D4" s="17" t="s">
        <v>41</v>
      </c>
      <c r="E4" s="18" t="s">
        <v>32</v>
      </c>
      <c r="F4" s="18" t="s">
        <v>35</v>
      </c>
      <c r="G4" s="18" t="s">
        <v>50</v>
      </c>
      <c r="H4" s="18" t="s">
        <v>51</v>
      </c>
      <c r="I4" s="19" t="s">
        <v>48</v>
      </c>
      <c r="J4" s="18" t="s">
        <v>30</v>
      </c>
      <c r="K4" s="18" t="s">
        <v>36</v>
      </c>
      <c r="L4" s="18" t="s">
        <v>38</v>
      </c>
      <c r="M4" s="18" t="s">
        <v>24</v>
      </c>
      <c r="N4" s="19" t="s">
        <v>25</v>
      </c>
      <c r="O4" s="18" t="s">
        <v>113</v>
      </c>
      <c r="P4" s="18" t="s">
        <v>34</v>
      </c>
      <c r="Q4" s="18" t="s">
        <v>40</v>
      </c>
      <c r="R4" s="18" t="s">
        <v>70</v>
      </c>
      <c r="S4" s="18" t="s">
        <v>29</v>
      </c>
      <c r="T4" s="18" t="s">
        <v>49</v>
      </c>
      <c r="U4" s="19" t="s">
        <v>27</v>
      </c>
      <c r="V4" s="20"/>
      <c r="W4" s="17"/>
      <c r="X4" s="17"/>
      <c r="Y4" s="15"/>
    </row>
    <row r="5" spans="1:25" ht="11.25" customHeight="1" x14ac:dyDescent="0.15">
      <c r="A5" s="112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13"/>
      <c r="B6" s="24" t="s">
        <v>155</v>
      </c>
      <c r="C6" s="25"/>
      <c r="D6" s="25"/>
      <c r="E6" s="25"/>
      <c r="F6" s="25"/>
      <c r="G6" s="25">
        <v>35</v>
      </c>
      <c r="H6" s="25">
        <v>35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3"/>
      <c r="B7" s="24" t="s">
        <v>95</v>
      </c>
      <c r="C7" s="25"/>
      <c r="D7" s="25"/>
      <c r="E7" s="25">
        <v>7</v>
      </c>
      <c r="F7" s="25"/>
      <c r="G7" s="25"/>
      <c r="H7" s="25"/>
      <c r="I7" s="25">
        <v>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4"/>
      <c r="B8" s="27" t="s">
        <v>28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2" t="s">
        <v>6</v>
      </c>
      <c r="B9" s="21" t="s">
        <v>150</v>
      </c>
      <c r="C9" s="22"/>
      <c r="D9" s="22"/>
      <c r="E9" s="22"/>
      <c r="F9" s="22">
        <v>7</v>
      </c>
      <c r="G9" s="22"/>
      <c r="H9" s="22"/>
      <c r="I9" s="22"/>
      <c r="J9" s="22">
        <v>40</v>
      </c>
      <c r="K9" s="22">
        <v>15</v>
      </c>
      <c r="L9" s="22"/>
      <c r="M9" s="22"/>
      <c r="N9" s="22">
        <v>7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3"/>
      <c r="B10" s="30" t="s">
        <v>68</v>
      </c>
      <c r="C10" s="25"/>
      <c r="D10" s="25"/>
      <c r="E10" s="25"/>
      <c r="F10" s="25">
        <v>15</v>
      </c>
      <c r="G10" s="25"/>
      <c r="H10" s="25"/>
      <c r="I10" s="25"/>
      <c r="J10" s="25"/>
      <c r="K10" s="25"/>
      <c r="L10" s="25">
        <v>50</v>
      </c>
      <c r="M10" s="25"/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113"/>
      <c r="B11" s="30" t="s">
        <v>34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>
        <v>60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4"/>
      <c r="B12" s="27" t="s">
        <v>28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2" t="s">
        <v>7</v>
      </c>
      <c r="B13" s="21" t="s">
        <v>32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3"/>
      <c r="B14" s="24" t="s">
        <v>156</v>
      </c>
      <c r="C14" s="25"/>
      <c r="D14" s="25">
        <v>5</v>
      </c>
      <c r="E14" s="25"/>
      <c r="F14" s="25"/>
      <c r="G14" s="25"/>
      <c r="H14" s="25"/>
      <c r="I14" s="25"/>
      <c r="J14" s="25"/>
      <c r="K14" s="25">
        <v>5</v>
      </c>
      <c r="L14" s="25"/>
      <c r="M14" s="25">
        <v>25</v>
      </c>
      <c r="N14" s="25">
        <v>5</v>
      </c>
      <c r="O14" s="25">
        <v>25</v>
      </c>
      <c r="P14" s="25"/>
      <c r="Q14" s="25"/>
      <c r="R14" s="25"/>
      <c r="S14" s="25"/>
      <c r="T14" s="25">
        <v>3</v>
      </c>
      <c r="U14" s="25"/>
      <c r="V14" s="26"/>
      <c r="W14" s="26"/>
      <c r="X14" s="26"/>
      <c r="Y14" s="15"/>
    </row>
    <row r="15" spans="1:25" x14ac:dyDescent="0.15">
      <c r="A15" s="113"/>
      <c r="B15" s="24" t="s">
        <v>28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5"/>
      <c r="B16" s="27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20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22</v>
      </c>
      <c r="G17" s="31">
        <f t="shared" si="0"/>
        <v>35</v>
      </c>
      <c r="H17" s="31">
        <f t="shared" si="0"/>
        <v>35</v>
      </c>
      <c r="I17" s="31">
        <f t="shared" si="0"/>
        <v>25</v>
      </c>
      <c r="J17" s="31">
        <f t="shared" si="0"/>
        <v>40</v>
      </c>
      <c r="K17" s="31">
        <f t="shared" si="0"/>
        <v>15</v>
      </c>
      <c r="L17" s="31">
        <f t="shared" si="0"/>
        <v>50</v>
      </c>
      <c r="M17" s="31">
        <f t="shared" si="0"/>
        <v>0</v>
      </c>
      <c r="N17" s="31">
        <f t="shared" si="0"/>
        <v>7</v>
      </c>
      <c r="O17" s="31">
        <f t="shared" si="0"/>
        <v>0</v>
      </c>
      <c r="P17" s="31">
        <f t="shared" si="0"/>
        <v>60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2.1999999999999999E-2</v>
      </c>
      <c r="G18" s="33">
        <f>+(A17*G17)/1000</f>
        <v>3.5000000000000003E-2</v>
      </c>
      <c r="H18" s="33">
        <f>+(A17*H17)/1000</f>
        <v>3.5000000000000003E-2</v>
      </c>
      <c r="I18" s="33">
        <f>+(A17*I17)/1000</f>
        <v>2.5000000000000001E-2</v>
      </c>
      <c r="J18" s="33">
        <f>+(A17*J17)/1000</f>
        <v>0.04</v>
      </c>
      <c r="K18" s="33">
        <f>+(A17*K17)/1000</f>
        <v>1.4999999999999999E-2</v>
      </c>
      <c r="L18" s="33">
        <f>+(A17*L17)/1000</f>
        <v>0.05</v>
      </c>
      <c r="M18" s="33">
        <f>+(A17*M17)/1000</f>
        <v>0</v>
      </c>
      <c r="N18" s="33">
        <f>+(A17*N17)/1000</f>
        <v>7.0000000000000001E-3</v>
      </c>
      <c r="O18" s="33">
        <f>+(A17*O17)/1000</f>
        <v>0</v>
      </c>
      <c r="P18" s="33">
        <f>+(A17*P17)/1000</f>
        <v>0.06</v>
      </c>
      <c r="Q18" s="33">
        <f>+(A17*Q17)/1000</f>
        <v>7.0000000000000007E-2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5</v>
      </c>
      <c r="L19" s="34">
        <f t="shared" si="1"/>
        <v>0</v>
      </c>
      <c r="M19" s="34">
        <f t="shared" si="1"/>
        <v>25</v>
      </c>
      <c r="N19" s="34">
        <f>SUM(N13:N16)</f>
        <v>5</v>
      </c>
      <c r="O19" s="34">
        <f t="shared" si="1"/>
        <v>25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3</v>
      </c>
      <c r="U19" s="34">
        <f t="shared" si="1"/>
        <v>20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5.0000000000000001E-3</v>
      </c>
      <c r="L20" s="36">
        <f>+(A19*L19)/1000</f>
        <v>0</v>
      </c>
      <c r="M20" s="36">
        <f>+(A19*M19)/1000</f>
        <v>2.5000000000000001E-2</v>
      </c>
      <c r="N20" s="36">
        <f>+(A19*N19)/1000</f>
        <v>5.0000000000000001E-3</v>
      </c>
      <c r="O20" s="36">
        <f>+(A19*O19)/1000</f>
        <v>2.5000000000000001E-2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3.0000000000000001E-3</v>
      </c>
      <c r="U20" s="36">
        <f>+(A19*U19)/1000</f>
        <v>0.02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6" t="s">
        <v>8</v>
      </c>
      <c r="B21" s="11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2.1999999999999999E-2</v>
      </c>
      <c r="G21" s="38">
        <f t="shared" si="2"/>
        <v>3.5000000000000003E-2</v>
      </c>
      <c r="H21" s="38">
        <f t="shared" si="2"/>
        <v>3.5000000000000003E-2</v>
      </c>
      <c r="I21" s="38">
        <f t="shared" si="2"/>
        <v>2.5000000000000001E-2</v>
      </c>
      <c r="J21" s="38">
        <f t="shared" si="2"/>
        <v>0.04</v>
      </c>
      <c r="K21" s="38">
        <f t="shared" si="2"/>
        <v>0.02</v>
      </c>
      <c r="L21" s="38">
        <f t="shared" si="2"/>
        <v>0.05</v>
      </c>
      <c r="M21" s="38">
        <f t="shared" si="2"/>
        <v>2.5000000000000001E-2</v>
      </c>
      <c r="N21" s="38">
        <f t="shared" si="2"/>
        <v>1.2E-2</v>
      </c>
      <c r="O21" s="38">
        <f t="shared" si="2"/>
        <v>2.5000000000000001E-2</v>
      </c>
      <c r="P21" s="38">
        <f t="shared" si="2"/>
        <v>0.06</v>
      </c>
      <c r="Q21" s="38">
        <f t="shared" si="2"/>
        <v>7.0000000000000007E-2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3.0000000000000001E-3</v>
      </c>
      <c r="U21" s="38">
        <f t="shared" si="2"/>
        <v>0.02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9" t="s">
        <v>9</v>
      </c>
      <c r="B22" s="111"/>
      <c r="C22" s="40">
        <v>262</v>
      </c>
      <c r="D22" s="40">
        <v>2948</v>
      </c>
      <c r="E22" s="40">
        <v>1650</v>
      </c>
      <c r="F22" s="40">
        <v>608</v>
      </c>
      <c r="G22" s="40">
        <v>708</v>
      </c>
      <c r="H22" s="40">
        <v>1290</v>
      </c>
      <c r="I22" s="40">
        <v>399</v>
      </c>
      <c r="J22" s="40">
        <v>2644</v>
      </c>
      <c r="K22" s="40">
        <v>187</v>
      </c>
      <c r="L22" s="40">
        <v>269</v>
      </c>
      <c r="M22" s="40">
        <v>153</v>
      </c>
      <c r="N22" s="40">
        <v>238</v>
      </c>
      <c r="O22" s="40">
        <v>899</v>
      </c>
      <c r="P22" s="40">
        <v>330</v>
      </c>
      <c r="Q22" s="40">
        <v>160</v>
      </c>
      <c r="R22" s="40">
        <v>790</v>
      </c>
      <c r="S22" s="40">
        <v>147</v>
      </c>
      <c r="T22" s="40">
        <v>227</v>
      </c>
      <c r="U22" s="40">
        <v>1850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11.55</v>
      </c>
      <c r="F23" s="42">
        <f t="shared" si="3"/>
        <v>13.375999999999999</v>
      </c>
      <c r="G23" s="42">
        <f t="shared" si="3"/>
        <v>24.78</v>
      </c>
      <c r="H23" s="42">
        <f t="shared" si="3"/>
        <v>45.150000000000006</v>
      </c>
      <c r="I23" s="42">
        <f t="shared" si="3"/>
        <v>9.9750000000000014</v>
      </c>
      <c r="J23" s="42">
        <f t="shared" si="3"/>
        <v>105.76</v>
      </c>
      <c r="K23" s="42">
        <f t="shared" si="3"/>
        <v>2.8049999999999997</v>
      </c>
      <c r="L23" s="42">
        <f t="shared" si="3"/>
        <v>13.450000000000001</v>
      </c>
      <c r="M23" s="42">
        <f t="shared" si="3"/>
        <v>0</v>
      </c>
      <c r="N23" s="42">
        <f t="shared" si="3"/>
        <v>1.6659999999999999</v>
      </c>
      <c r="O23" s="42">
        <f t="shared" si="3"/>
        <v>0</v>
      </c>
      <c r="P23" s="42">
        <f t="shared" si="3"/>
        <v>19.8</v>
      </c>
      <c r="Q23" s="42">
        <f t="shared" si="3"/>
        <v>11.200000000000001</v>
      </c>
      <c r="R23" s="42">
        <f t="shared" si="3"/>
        <v>55.300000000000004</v>
      </c>
      <c r="S23" s="42">
        <f t="shared" si="3"/>
        <v>0.73499999999999999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336.50700000000001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0.93500000000000005</v>
      </c>
      <c r="L24" s="42">
        <f t="shared" si="4"/>
        <v>0</v>
      </c>
      <c r="M24" s="42">
        <f t="shared" si="4"/>
        <v>3.8250000000000002</v>
      </c>
      <c r="N24" s="42">
        <f t="shared" si="4"/>
        <v>1.19</v>
      </c>
      <c r="O24" s="42">
        <f t="shared" si="4"/>
        <v>22.475000000000001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0.68100000000000005</v>
      </c>
      <c r="U24" s="42">
        <f t="shared" si="4"/>
        <v>37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102.87599999999999</v>
      </c>
    </row>
    <row r="25" spans="1:25" x14ac:dyDescent="0.15">
      <c r="A25" s="100" t="s">
        <v>11</v>
      </c>
      <c r="B25" s="101"/>
      <c r="C25" s="44">
        <f>SUM(C23:C24)</f>
        <v>31.44</v>
      </c>
      <c r="D25" s="44">
        <f t="shared" ref="D25:X25" si="5">+D21*D22</f>
        <v>14.74</v>
      </c>
      <c r="E25" s="44">
        <f t="shared" si="5"/>
        <v>23.1</v>
      </c>
      <c r="F25" s="44">
        <f t="shared" si="5"/>
        <v>13.375999999999999</v>
      </c>
      <c r="G25" s="44">
        <f t="shared" si="5"/>
        <v>24.78</v>
      </c>
      <c r="H25" s="44">
        <f t="shared" si="5"/>
        <v>45.150000000000006</v>
      </c>
      <c r="I25" s="44">
        <f t="shared" si="5"/>
        <v>9.9750000000000014</v>
      </c>
      <c r="J25" s="44">
        <f t="shared" si="5"/>
        <v>105.76</v>
      </c>
      <c r="K25" s="44">
        <f t="shared" si="5"/>
        <v>3.74</v>
      </c>
      <c r="L25" s="44">
        <f t="shared" si="5"/>
        <v>13.450000000000001</v>
      </c>
      <c r="M25" s="44">
        <f t="shared" si="5"/>
        <v>3.8250000000000002</v>
      </c>
      <c r="N25" s="44">
        <f t="shared" si="5"/>
        <v>2.8559999999999999</v>
      </c>
      <c r="O25" s="44">
        <f t="shared" si="5"/>
        <v>22.475000000000001</v>
      </c>
      <c r="P25" s="44">
        <f t="shared" si="5"/>
        <v>19.8</v>
      </c>
      <c r="Q25" s="44">
        <f t="shared" si="5"/>
        <v>11.200000000000001</v>
      </c>
      <c r="R25" s="44">
        <f t="shared" si="5"/>
        <v>55.300000000000004</v>
      </c>
      <c r="S25" s="44">
        <f t="shared" si="5"/>
        <v>0.73499999999999999</v>
      </c>
      <c r="T25" s="44">
        <f t="shared" si="5"/>
        <v>0.68100000000000005</v>
      </c>
      <c r="U25" s="44">
        <f t="shared" si="5"/>
        <v>37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439.38300000000004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8" t="s">
        <v>12</v>
      </c>
      <c r="B28" s="118"/>
      <c r="C28" s="50"/>
      <c r="H28" s="118" t="s">
        <v>13</v>
      </c>
      <c r="I28" s="118"/>
      <c r="J28" s="118"/>
      <c r="K28" s="118"/>
      <c r="P28" s="118" t="s">
        <v>14</v>
      </c>
      <c r="Q28" s="118"/>
      <c r="R28" s="118"/>
      <c r="S28" s="118"/>
    </row>
    <row r="31" spans="1:25" x14ac:dyDescent="0.15">
      <c r="B31" s="102" t="s">
        <v>0</v>
      </c>
      <c r="C31" s="102"/>
      <c r="D31" s="102"/>
      <c r="E31" s="102"/>
      <c r="F31" s="102"/>
      <c r="G31" s="102"/>
      <c r="H31" s="102"/>
      <c r="I31" s="102"/>
      <c r="J31" s="102"/>
      <c r="L31" s="10"/>
      <c r="M31" s="103" t="s">
        <v>1</v>
      </c>
      <c r="N31" s="103"/>
      <c r="O31" s="103"/>
      <c r="P31" s="103"/>
      <c r="Q31" s="103"/>
      <c r="R31" s="103" t="s">
        <v>15</v>
      </c>
      <c r="S31" s="103"/>
      <c r="T31" s="103"/>
      <c r="U31" s="103"/>
      <c r="V31" s="10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4">
        <v>43097</v>
      </c>
      <c r="Q32" s="104"/>
      <c r="R32" s="104"/>
      <c r="S32" s="104"/>
      <c r="T32" s="13"/>
      <c r="U32" s="13"/>
      <c r="V32" s="13"/>
    </row>
    <row r="33" spans="1:25" x14ac:dyDescent="0.15">
      <c r="A33" s="105"/>
      <c r="B33" s="106"/>
      <c r="C33" s="109" t="s">
        <v>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  <c r="Y33" s="15"/>
    </row>
    <row r="34" spans="1:25" ht="55.5" thickBot="1" x14ac:dyDescent="0.2">
      <c r="A34" s="107"/>
      <c r="B34" s="108"/>
      <c r="C34" s="16" t="s">
        <v>28</v>
      </c>
      <c r="D34" s="18" t="s">
        <v>35</v>
      </c>
      <c r="E34" s="18" t="s">
        <v>32</v>
      </c>
      <c r="F34" s="18" t="s">
        <v>41</v>
      </c>
      <c r="G34" s="18" t="s">
        <v>50</v>
      </c>
      <c r="H34" s="18" t="s">
        <v>48</v>
      </c>
      <c r="I34" s="18" t="s">
        <v>47</v>
      </c>
      <c r="J34" s="18" t="s">
        <v>34</v>
      </c>
      <c r="K34" s="18" t="s">
        <v>49</v>
      </c>
      <c r="L34" s="18" t="s">
        <v>72</v>
      </c>
      <c r="M34" s="18" t="s">
        <v>29</v>
      </c>
      <c r="N34" s="18" t="s">
        <v>53</v>
      </c>
      <c r="O34" s="18" t="s">
        <v>38</v>
      </c>
      <c r="P34" s="18" t="s">
        <v>39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2" t="s">
        <v>5</v>
      </c>
      <c r="B35" s="97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3"/>
      <c r="B36" s="98" t="s">
        <v>146</v>
      </c>
      <c r="C36" s="25"/>
      <c r="D36" s="25">
        <v>5</v>
      </c>
      <c r="E36" s="25"/>
      <c r="F36" s="25"/>
      <c r="G36" s="25"/>
      <c r="H36" s="25">
        <v>18</v>
      </c>
      <c r="I36" s="25">
        <v>0.1</v>
      </c>
      <c r="J36" s="25">
        <v>25</v>
      </c>
      <c r="K36" s="25">
        <v>28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3"/>
      <c r="B37" s="24" t="s">
        <v>96</v>
      </c>
      <c r="C37" s="25">
        <v>60</v>
      </c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2" t="s">
        <v>6</v>
      </c>
      <c r="B39" s="21" t="s">
        <v>147</v>
      </c>
      <c r="C39" s="22"/>
      <c r="D39" s="22"/>
      <c r="E39" s="22"/>
      <c r="F39" s="22">
        <v>5</v>
      </c>
      <c r="G39" s="22">
        <v>5</v>
      </c>
      <c r="H39" s="22"/>
      <c r="I39" s="22"/>
      <c r="J39" s="22">
        <v>120</v>
      </c>
      <c r="K39" s="22">
        <v>3</v>
      </c>
      <c r="L39" s="22"/>
      <c r="M39" s="22"/>
      <c r="N39" s="22">
        <v>15</v>
      </c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3"/>
      <c r="B40" s="24" t="s">
        <v>68</v>
      </c>
      <c r="C40" s="25"/>
      <c r="D40" s="25">
        <v>13</v>
      </c>
      <c r="E40" s="25"/>
      <c r="F40" s="25"/>
      <c r="G40" s="25"/>
      <c r="H40" s="25"/>
      <c r="I40" s="25"/>
      <c r="J40" s="25"/>
      <c r="K40" s="25"/>
      <c r="L40" s="25"/>
      <c r="M40" s="25">
        <v>3</v>
      </c>
      <c r="N40" s="25"/>
      <c r="O40" s="25">
        <v>50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3"/>
      <c r="B41" s="24" t="s">
        <v>32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4"/>
      <c r="B42" s="27" t="s">
        <v>44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2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18</v>
      </c>
      <c r="I47" s="31">
        <f t="shared" si="6"/>
        <v>0.1</v>
      </c>
      <c r="J47" s="31">
        <f t="shared" si="6"/>
        <v>25</v>
      </c>
      <c r="K47" s="31">
        <f t="shared" si="6"/>
        <v>28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1.7999999999999999E-2</v>
      </c>
      <c r="I48" s="33">
        <f>+(A47*I47)/1000</f>
        <v>1E-4</v>
      </c>
      <c r="J48" s="33">
        <f>+(A47*J47)/1000</f>
        <v>2.5000000000000001E-2</v>
      </c>
      <c r="K48" s="33">
        <f>+(A47*K47)/1000</f>
        <v>2.8000000000000001E-2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15</v>
      </c>
      <c r="F49" s="34">
        <f t="shared" si="7"/>
        <v>5</v>
      </c>
      <c r="G49" s="34">
        <f t="shared" si="7"/>
        <v>5</v>
      </c>
      <c r="H49" s="34">
        <f t="shared" si="7"/>
        <v>0</v>
      </c>
      <c r="I49" s="34">
        <f t="shared" si="7"/>
        <v>0</v>
      </c>
      <c r="J49" s="34">
        <f t="shared" si="7"/>
        <v>120</v>
      </c>
      <c r="K49" s="34">
        <f t="shared" si="7"/>
        <v>3</v>
      </c>
      <c r="L49" s="34">
        <f t="shared" si="7"/>
        <v>0</v>
      </c>
      <c r="M49" s="34">
        <f t="shared" si="7"/>
        <v>3</v>
      </c>
      <c r="N49" s="34">
        <f t="shared" si="7"/>
        <v>15</v>
      </c>
      <c r="O49" s="34">
        <f t="shared" si="7"/>
        <v>50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1.4999999999999999E-2</v>
      </c>
      <c r="F50" s="36">
        <f>+(A49*F49)/1000</f>
        <v>5.0000000000000001E-3</v>
      </c>
      <c r="G50" s="36">
        <f>+(A49*G49)/1000</f>
        <v>5.0000000000000001E-3</v>
      </c>
      <c r="H50" s="36">
        <f>+(A49*H49)/1000</f>
        <v>0</v>
      </c>
      <c r="I50" s="36">
        <f>+(A49*I49)/1000</f>
        <v>0</v>
      </c>
      <c r="J50" s="36">
        <f>+(A49*J49)/1000</f>
        <v>0.12</v>
      </c>
      <c r="K50" s="36">
        <f>+(A49*K49)/1000</f>
        <v>3.0000000000000001E-3</v>
      </c>
      <c r="L50" s="36">
        <f>+(A49*L49)/1000</f>
        <v>0</v>
      </c>
      <c r="M50" s="36">
        <f>+(A49*M49)/1000</f>
        <v>3.0000000000000001E-3</v>
      </c>
      <c r="N50" s="36">
        <f>+(A49*N49)/1000</f>
        <v>1.4999999999999999E-2</v>
      </c>
      <c r="O50" s="36">
        <f>+(A49*O49)/1000</f>
        <v>0.05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6" t="s">
        <v>8</v>
      </c>
      <c r="B51" s="117"/>
      <c r="C51" s="38">
        <f>+C50+C48</f>
        <v>0.12</v>
      </c>
      <c r="D51" s="38">
        <f t="shared" ref="D51:X51" si="8">+D50+D48</f>
        <v>1.7999999999999999E-2</v>
      </c>
      <c r="E51" s="38">
        <f t="shared" si="8"/>
        <v>0.03</v>
      </c>
      <c r="F51" s="38">
        <f t="shared" si="8"/>
        <v>5.0000000000000001E-3</v>
      </c>
      <c r="G51" s="38">
        <f t="shared" si="8"/>
        <v>5.0000000000000001E-3</v>
      </c>
      <c r="H51" s="38">
        <f t="shared" si="8"/>
        <v>1.7999999999999999E-2</v>
      </c>
      <c r="I51" s="38">
        <f t="shared" si="8"/>
        <v>1E-4</v>
      </c>
      <c r="J51" s="38">
        <f t="shared" si="8"/>
        <v>0.14499999999999999</v>
      </c>
      <c r="K51" s="38">
        <f t="shared" si="8"/>
        <v>3.1E-2</v>
      </c>
      <c r="L51" s="38">
        <f t="shared" si="8"/>
        <v>0.06</v>
      </c>
      <c r="M51" s="38">
        <f t="shared" si="8"/>
        <v>3.0000000000000001E-3</v>
      </c>
      <c r="N51" s="38">
        <f t="shared" si="8"/>
        <v>1.4999999999999999E-2</v>
      </c>
      <c r="O51" s="38">
        <f t="shared" si="8"/>
        <v>0.05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9" t="s">
        <v>9</v>
      </c>
      <c r="B52" s="111"/>
      <c r="C52" s="40">
        <v>262</v>
      </c>
      <c r="D52" s="40">
        <v>608</v>
      </c>
      <c r="E52" s="40">
        <v>1650</v>
      </c>
      <c r="F52" s="40">
        <v>2948</v>
      </c>
      <c r="G52" s="40">
        <v>708</v>
      </c>
      <c r="H52" s="40">
        <v>399</v>
      </c>
      <c r="I52" s="40">
        <v>57</v>
      </c>
      <c r="J52" s="40">
        <v>330</v>
      </c>
      <c r="K52" s="40">
        <v>227</v>
      </c>
      <c r="L52" s="40">
        <v>348</v>
      </c>
      <c r="M52" s="40">
        <v>147</v>
      </c>
      <c r="N52" s="40">
        <v>235</v>
      </c>
      <c r="O52" s="40">
        <v>269</v>
      </c>
      <c r="P52" s="40">
        <v>112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15.719999999999999</v>
      </c>
      <c r="D53" s="42">
        <f>SUM(D48*D52)</f>
        <v>3.04</v>
      </c>
      <c r="E53" s="42">
        <f t="shared" ref="E53:X53" si="9">SUM(E48*E52)</f>
        <v>24.75</v>
      </c>
      <c r="F53" s="42">
        <f t="shared" si="9"/>
        <v>0</v>
      </c>
      <c r="G53" s="42">
        <f t="shared" si="9"/>
        <v>0</v>
      </c>
      <c r="H53" s="42">
        <f t="shared" si="9"/>
        <v>7.1819999999999995</v>
      </c>
      <c r="I53" s="42">
        <f t="shared" si="9"/>
        <v>5.7000000000000002E-3</v>
      </c>
      <c r="J53" s="42">
        <f t="shared" si="9"/>
        <v>8.25</v>
      </c>
      <c r="K53" s="42">
        <f t="shared" si="9"/>
        <v>6.3559999999999999</v>
      </c>
      <c r="L53" s="42">
        <f t="shared" si="9"/>
        <v>20.88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86.183699999999988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7.9039999999999999</v>
      </c>
      <c r="E54" s="42">
        <f t="shared" ref="E54:X54" si="10">SUM(E50*E52)</f>
        <v>24.75</v>
      </c>
      <c r="F54" s="42">
        <f t="shared" si="10"/>
        <v>14.74</v>
      </c>
      <c r="G54" s="42">
        <f t="shared" si="10"/>
        <v>3.54</v>
      </c>
      <c r="H54" s="42">
        <f t="shared" si="10"/>
        <v>0</v>
      </c>
      <c r="I54" s="42">
        <f t="shared" si="10"/>
        <v>0</v>
      </c>
      <c r="J54" s="42">
        <f t="shared" si="10"/>
        <v>39.6</v>
      </c>
      <c r="K54" s="42">
        <f t="shared" si="10"/>
        <v>0.68100000000000005</v>
      </c>
      <c r="L54" s="42">
        <f t="shared" si="10"/>
        <v>0</v>
      </c>
      <c r="M54" s="42">
        <f t="shared" si="10"/>
        <v>0.441</v>
      </c>
      <c r="N54" s="42">
        <f t="shared" si="10"/>
        <v>3.5249999999999999</v>
      </c>
      <c r="O54" s="42">
        <f t="shared" si="10"/>
        <v>13.450000000000001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124.351</v>
      </c>
    </row>
    <row r="55" spans="1:25" x14ac:dyDescent="0.15">
      <c r="A55" s="100" t="s">
        <v>11</v>
      </c>
      <c r="B55" s="101"/>
      <c r="C55" s="44">
        <f>SUM(C53:C54)</f>
        <v>31.439999999999998</v>
      </c>
      <c r="D55" s="44">
        <f t="shared" ref="D55:X55" si="11">+D51*D52</f>
        <v>10.943999999999999</v>
      </c>
      <c r="E55" s="44">
        <f t="shared" si="11"/>
        <v>49.5</v>
      </c>
      <c r="F55" s="44">
        <f t="shared" si="11"/>
        <v>14.74</v>
      </c>
      <c r="G55" s="44">
        <f t="shared" si="11"/>
        <v>3.54</v>
      </c>
      <c r="H55" s="44">
        <f t="shared" si="11"/>
        <v>7.1819999999999995</v>
      </c>
      <c r="I55" s="44">
        <f t="shared" si="11"/>
        <v>5.7000000000000002E-3</v>
      </c>
      <c r="J55" s="44">
        <f t="shared" si="11"/>
        <v>47.849999999999994</v>
      </c>
      <c r="K55" s="44">
        <f t="shared" si="11"/>
        <v>7.0369999999999999</v>
      </c>
      <c r="L55" s="44">
        <f t="shared" si="11"/>
        <v>20.88</v>
      </c>
      <c r="M55" s="44">
        <f t="shared" si="11"/>
        <v>0.441</v>
      </c>
      <c r="N55" s="44">
        <f t="shared" si="11"/>
        <v>3.5249999999999999</v>
      </c>
      <c r="O55" s="44">
        <f t="shared" si="11"/>
        <v>13.450000000000001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210.53470000000002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8" t="s">
        <v>12</v>
      </c>
      <c r="B58" s="118"/>
      <c r="C58" s="50"/>
      <c r="H58" s="118" t="s">
        <v>13</v>
      </c>
      <c r="I58" s="118"/>
      <c r="J58" s="118"/>
      <c r="K58" s="118"/>
      <c r="P58" s="118" t="s">
        <v>14</v>
      </c>
      <c r="Q58" s="118"/>
      <c r="R58" s="118"/>
      <c r="S58" s="11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2017-12-12T10:56:33Z</dcterms:modified>
</cp:coreProperties>
</file>