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12"/>
  </bookViews>
  <sheets>
    <sheet name="1" sheetId="30" r:id="rId1"/>
    <sheet name="2" sheetId="32" r:id="rId2"/>
    <sheet name="3" sheetId="33" r:id="rId3"/>
    <sheet name="Հյուր " sheetId="43" r:id="rId4"/>
    <sheet name="4" sheetId="34" r:id="rId5"/>
    <sheet name="հյուրաս." sheetId="44" r:id="rId6"/>
    <sheet name="5" sheetId="35" r:id="rId7"/>
    <sheet name="հյուր" sheetId="45" r:id="rId8"/>
    <sheet name="6" sheetId="36" r:id="rId9"/>
    <sheet name="7ն" sheetId="37" r:id="rId10"/>
    <sheet name="8" sheetId="38" r:id="rId11"/>
    <sheet name="9" sheetId="40" r:id="rId12"/>
    <sheet name="10" sheetId="41" r:id="rId13"/>
    <sheet name="11" sheetId="42" r:id="rId14"/>
  </sheets>
  <calcPr calcId="152511"/>
</workbook>
</file>

<file path=xl/calcChain.xml><?xml version="1.0" encoding="utf-8"?>
<calcChain xmlns="http://schemas.openxmlformats.org/spreadsheetml/2006/main">
  <c r="X19" i="45" l="1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H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D20" i="45" l="1"/>
  <c r="C18" i="45"/>
  <c r="C23" i="45" s="1"/>
  <c r="E18" i="45"/>
  <c r="E23" i="45" s="1"/>
  <c r="G18" i="45"/>
  <c r="G23" i="45" s="1"/>
  <c r="I18" i="45"/>
  <c r="I23" i="45" s="1"/>
  <c r="K18" i="45"/>
  <c r="K23" i="45" s="1"/>
  <c r="M18" i="45"/>
  <c r="M23" i="45" s="1"/>
  <c r="O18" i="45"/>
  <c r="O23" i="45" s="1"/>
  <c r="Q18" i="45"/>
  <c r="Q23" i="45" s="1"/>
  <c r="S18" i="45"/>
  <c r="S23" i="45" s="1"/>
  <c r="U18" i="45"/>
  <c r="U23" i="45" s="1"/>
  <c r="W18" i="45"/>
  <c r="W23" i="45" s="1"/>
  <c r="D24" i="45"/>
  <c r="H24" i="45"/>
  <c r="A24" i="45"/>
  <c r="W20" i="45"/>
  <c r="U20" i="45"/>
  <c r="S20" i="45"/>
  <c r="Q20" i="45"/>
  <c r="O20" i="45"/>
  <c r="M20" i="45"/>
  <c r="K20" i="45"/>
  <c r="I20" i="45"/>
  <c r="G20" i="45"/>
  <c r="E20" i="45"/>
  <c r="C20" i="45"/>
  <c r="X20" i="45"/>
  <c r="V20" i="45"/>
  <c r="T20" i="45"/>
  <c r="R20" i="45"/>
  <c r="P20" i="45"/>
  <c r="N20" i="45"/>
  <c r="L20" i="45"/>
  <c r="J20" i="45"/>
  <c r="F20" i="45"/>
  <c r="D18" i="45"/>
  <c r="D23" i="45" s="1"/>
  <c r="F18" i="45"/>
  <c r="F23" i="45" s="1"/>
  <c r="H18" i="45"/>
  <c r="H23" i="45" s="1"/>
  <c r="J18" i="45"/>
  <c r="J23" i="45" s="1"/>
  <c r="L18" i="45"/>
  <c r="L23" i="45" s="1"/>
  <c r="N18" i="45"/>
  <c r="N23" i="45" s="1"/>
  <c r="P18" i="45"/>
  <c r="P23" i="45" s="1"/>
  <c r="R18" i="45"/>
  <c r="R23" i="45" s="1"/>
  <c r="T18" i="45"/>
  <c r="T23" i="45" s="1"/>
  <c r="V18" i="45"/>
  <c r="V23" i="45" s="1"/>
  <c r="X18" i="45"/>
  <c r="X23" i="45" s="1"/>
  <c r="D17" i="44"/>
  <c r="D19" i="44"/>
  <c r="X19" i="44"/>
  <c r="W19" i="44"/>
  <c r="V19" i="44"/>
  <c r="U19" i="44"/>
  <c r="T19" i="44"/>
  <c r="S19" i="44"/>
  <c r="R19" i="44"/>
  <c r="Q19" i="44"/>
  <c r="P19" i="44"/>
  <c r="N19" i="44"/>
  <c r="M19" i="44"/>
  <c r="L19" i="44"/>
  <c r="K19" i="44"/>
  <c r="J19" i="44"/>
  <c r="I19" i="44"/>
  <c r="H19" i="44"/>
  <c r="G19" i="44"/>
  <c r="F19" i="44"/>
  <c r="E19" i="44"/>
  <c r="C19" i="44"/>
  <c r="A19" i="44"/>
  <c r="D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C17" i="44"/>
  <c r="C18" i="44" s="1"/>
  <c r="C23" i="44" s="1"/>
  <c r="A17" i="44"/>
  <c r="A23" i="44" s="1"/>
  <c r="O19" i="44"/>
  <c r="E18" i="44" l="1"/>
  <c r="E23" i="44" s="1"/>
  <c r="G18" i="44"/>
  <c r="G23" i="44" s="1"/>
  <c r="K18" i="44"/>
  <c r="K23" i="44" s="1"/>
  <c r="M18" i="44"/>
  <c r="M23" i="44" s="1"/>
  <c r="O18" i="44"/>
  <c r="O23" i="44" s="1"/>
  <c r="S18" i="44"/>
  <c r="S23" i="44" s="1"/>
  <c r="U18" i="44"/>
  <c r="U23" i="44" s="1"/>
  <c r="D18" i="44"/>
  <c r="D23" i="44" s="1"/>
  <c r="Y23" i="45"/>
  <c r="H21" i="45"/>
  <c r="H25" i="45" s="1"/>
  <c r="D21" i="45"/>
  <c r="D25" i="45" s="1"/>
  <c r="J24" i="45"/>
  <c r="J21" i="45"/>
  <c r="J25" i="45" s="1"/>
  <c r="N24" i="45"/>
  <c r="N21" i="45"/>
  <c r="N25" i="45" s="1"/>
  <c r="R24" i="45"/>
  <c r="R21" i="45"/>
  <c r="R25" i="45" s="1"/>
  <c r="V24" i="45"/>
  <c r="V21" i="45"/>
  <c r="V25" i="45" s="1"/>
  <c r="C21" i="45"/>
  <c r="C24" i="45"/>
  <c r="G21" i="45"/>
  <c r="G25" i="45" s="1"/>
  <c r="G24" i="45"/>
  <c r="K21" i="45"/>
  <c r="K25" i="45" s="1"/>
  <c r="K24" i="45"/>
  <c r="O21" i="45"/>
  <c r="O25" i="45" s="1"/>
  <c r="O24" i="45"/>
  <c r="S24" i="45"/>
  <c r="S21" i="45"/>
  <c r="S25" i="45" s="1"/>
  <c r="W24" i="45"/>
  <c r="W21" i="45"/>
  <c r="W25" i="45" s="1"/>
  <c r="F24" i="45"/>
  <c r="F21" i="45"/>
  <c r="F25" i="45" s="1"/>
  <c r="L24" i="45"/>
  <c r="L21" i="45"/>
  <c r="L25" i="45" s="1"/>
  <c r="P24" i="45"/>
  <c r="P21" i="45"/>
  <c r="P25" i="45" s="1"/>
  <c r="T24" i="45"/>
  <c r="T21" i="45"/>
  <c r="T25" i="45" s="1"/>
  <c r="X24" i="45"/>
  <c r="X21" i="45"/>
  <c r="X25" i="45" s="1"/>
  <c r="E21" i="45"/>
  <c r="E25" i="45" s="1"/>
  <c r="E24" i="45"/>
  <c r="I21" i="45"/>
  <c r="I25" i="45" s="1"/>
  <c r="I24" i="45"/>
  <c r="M21" i="45"/>
  <c r="M25" i="45" s="1"/>
  <c r="M24" i="45"/>
  <c r="Q24" i="45"/>
  <c r="Q21" i="45"/>
  <c r="Q25" i="45" s="1"/>
  <c r="U24" i="45"/>
  <c r="U21" i="45"/>
  <c r="U25" i="45" s="1"/>
  <c r="D24" i="44"/>
  <c r="W18" i="44"/>
  <c r="W23" i="44" s="1"/>
  <c r="I18" i="44"/>
  <c r="I23" i="44" s="1"/>
  <c r="Q18" i="44"/>
  <c r="Q23" i="44" s="1"/>
  <c r="A24" i="44"/>
  <c r="W20" i="44"/>
  <c r="U20" i="44"/>
  <c r="S20" i="44"/>
  <c r="Q20" i="44"/>
  <c r="O20" i="44"/>
  <c r="M20" i="44"/>
  <c r="K20" i="44"/>
  <c r="I20" i="44"/>
  <c r="G20" i="44"/>
  <c r="E20" i="44"/>
  <c r="C20" i="44"/>
  <c r="X20" i="44"/>
  <c r="V20" i="44"/>
  <c r="T20" i="44"/>
  <c r="R20" i="44"/>
  <c r="P20" i="44"/>
  <c r="N20" i="44"/>
  <c r="L20" i="44"/>
  <c r="H20" i="44"/>
  <c r="F20" i="44"/>
  <c r="J20" i="44"/>
  <c r="F18" i="44"/>
  <c r="F23" i="44" s="1"/>
  <c r="H18" i="44"/>
  <c r="H23" i="44" s="1"/>
  <c r="J18" i="44"/>
  <c r="J23" i="44" s="1"/>
  <c r="L18" i="44"/>
  <c r="L23" i="44" s="1"/>
  <c r="N18" i="44"/>
  <c r="N23" i="44" s="1"/>
  <c r="P18" i="44"/>
  <c r="P23" i="44" s="1"/>
  <c r="R18" i="44"/>
  <c r="R23" i="44" s="1"/>
  <c r="T18" i="44"/>
  <c r="T23" i="44" s="1"/>
  <c r="V18" i="44"/>
  <c r="V23" i="44" s="1"/>
  <c r="X18" i="44"/>
  <c r="X23" i="44" s="1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D21" i="44" l="1"/>
  <c r="D25" i="44" s="1"/>
  <c r="Y24" i="45"/>
  <c r="C25" i="45"/>
  <c r="Y25" i="45" s="1"/>
  <c r="Y23" i="44"/>
  <c r="J24" i="44"/>
  <c r="J21" i="44"/>
  <c r="J25" i="44" s="1"/>
  <c r="H24" i="44"/>
  <c r="H21" i="44"/>
  <c r="H25" i="44" s="1"/>
  <c r="L24" i="44"/>
  <c r="L21" i="44"/>
  <c r="L25" i="44" s="1"/>
  <c r="P24" i="44"/>
  <c r="P21" i="44"/>
  <c r="P25" i="44" s="1"/>
  <c r="T24" i="44"/>
  <c r="T21" i="44"/>
  <c r="T25" i="44" s="1"/>
  <c r="X24" i="44"/>
  <c r="X21" i="44"/>
  <c r="X25" i="44" s="1"/>
  <c r="E21" i="44"/>
  <c r="E25" i="44" s="1"/>
  <c r="E24" i="44"/>
  <c r="I21" i="44"/>
  <c r="I25" i="44" s="1"/>
  <c r="I24" i="44"/>
  <c r="M21" i="44"/>
  <c r="M25" i="44" s="1"/>
  <c r="M24" i="44"/>
  <c r="Q24" i="44"/>
  <c r="Q21" i="44"/>
  <c r="Q25" i="44" s="1"/>
  <c r="U24" i="44"/>
  <c r="U21" i="44"/>
  <c r="U25" i="44" s="1"/>
  <c r="F24" i="44"/>
  <c r="F21" i="44"/>
  <c r="F25" i="44" s="1"/>
  <c r="N24" i="44"/>
  <c r="N21" i="44"/>
  <c r="N25" i="44" s="1"/>
  <c r="R24" i="44"/>
  <c r="R21" i="44"/>
  <c r="R25" i="44" s="1"/>
  <c r="V24" i="44"/>
  <c r="V21" i="44"/>
  <c r="V25" i="44" s="1"/>
  <c r="C21" i="44"/>
  <c r="C24" i="44"/>
  <c r="G21" i="44"/>
  <c r="G25" i="44" s="1"/>
  <c r="G24" i="44"/>
  <c r="K21" i="44"/>
  <c r="K25" i="44" s="1"/>
  <c r="K24" i="44"/>
  <c r="O24" i="44"/>
  <c r="O21" i="44"/>
  <c r="O25" i="44" s="1"/>
  <c r="S24" i="44"/>
  <c r="S21" i="44"/>
  <c r="S25" i="44" s="1"/>
  <c r="W24" i="44"/>
  <c r="W21" i="44"/>
  <c r="W25" i="44" s="1"/>
  <c r="E20" i="43"/>
  <c r="F20" i="43"/>
  <c r="F24" i="43" s="1"/>
  <c r="S20" i="43"/>
  <c r="S24" i="43" s="1"/>
  <c r="H20" i="43"/>
  <c r="J20" i="43"/>
  <c r="J24" i="43" s="1"/>
  <c r="L20" i="43"/>
  <c r="L24" i="43" s="1"/>
  <c r="N20" i="43"/>
  <c r="N24" i="43" s="1"/>
  <c r="P20" i="43"/>
  <c r="P24" i="43" s="1"/>
  <c r="R20" i="43"/>
  <c r="R24" i="43" s="1"/>
  <c r="C20" i="43"/>
  <c r="C24" i="43" s="1"/>
  <c r="A24" i="43"/>
  <c r="H24" i="43"/>
  <c r="E24" i="43"/>
  <c r="R18" i="43"/>
  <c r="R23" i="43" s="1"/>
  <c r="P18" i="43"/>
  <c r="P23" i="43" s="1"/>
  <c r="N18" i="43"/>
  <c r="N23" i="43" s="1"/>
  <c r="L18" i="43"/>
  <c r="L23" i="43" s="1"/>
  <c r="J18" i="43"/>
  <c r="J23" i="43" s="1"/>
  <c r="H18" i="43"/>
  <c r="H23" i="43" s="1"/>
  <c r="F18" i="43"/>
  <c r="F23" i="43" s="1"/>
  <c r="E18" i="43"/>
  <c r="E23" i="43" s="1"/>
  <c r="C18" i="43"/>
  <c r="C23" i="43" s="1"/>
  <c r="A23" i="43"/>
  <c r="I18" i="43"/>
  <c r="I23" i="43" s="1"/>
  <c r="M18" i="43"/>
  <c r="M23" i="43" s="1"/>
  <c r="Q18" i="43"/>
  <c r="Q23" i="43" s="1"/>
  <c r="D18" i="43"/>
  <c r="D23" i="43" s="1"/>
  <c r="G18" i="43"/>
  <c r="G23" i="43" s="1"/>
  <c r="K18" i="43"/>
  <c r="K23" i="43" s="1"/>
  <c r="O18" i="43"/>
  <c r="O23" i="43" s="1"/>
  <c r="S18" i="43"/>
  <c r="S23" i="43" s="1"/>
  <c r="D20" i="43"/>
  <c r="G20" i="43"/>
  <c r="I20" i="43"/>
  <c r="K20" i="43"/>
  <c r="M20" i="43"/>
  <c r="O20" i="43"/>
  <c r="Q20" i="43"/>
  <c r="M17" i="30"/>
  <c r="M18" i="30" s="1"/>
  <c r="M19" i="30"/>
  <c r="M20" i="30" s="1"/>
  <c r="Y24" i="44" l="1"/>
  <c r="C25" i="44"/>
  <c r="Y25" i="44" s="1"/>
  <c r="N21" i="43"/>
  <c r="N25" i="43" s="1"/>
  <c r="R21" i="43"/>
  <c r="R25" i="43" s="1"/>
  <c r="J21" i="43"/>
  <c r="J25" i="43" s="1"/>
  <c r="F21" i="43"/>
  <c r="F25" i="43" s="1"/>
  <c r="C21" i="43"/>
  <c r="Q24" i="43"/>
  <c r="Q21" i="43"/>
  <c r="Q25" i="43" s="1"/>
  <c r="M21" i="43"/>
  <c r="M25" i="43" s="1"/>
  <c r="M24" i="43"/>
  <c r="I21" i="43"/>
  <c r="I25" i="43" s="1"/>
  <c r="I24" i="43"/>
  <c r="E21" i="43"/>
  <c r="E25" i="43" s="1"/>
  <c r="H21" i="43"/>
  <c r="H25" i="43" s="1"/>
  <c r="O24" i="43"/>
  <c r="O21" i="43"/>
  <c r="O25" i="43" s="1"/>
  <c r="K21" i="43"/>
  <c r="K25" i="43" s="1"/>
  <c r="K24" i="43"/>
  <c r="G21" i="43"/>
  <c r="G25" i="43" s="1"/>
  <c r="G24" i="43"/>
  <c r="D21" i="43"/>
  <c r="D25" i="43" s="1"/>
  <c r="D24" i="43"/>
  <c r="P21" i="43"/>
  <c r="P25" i="43" s="1"/>
  <c r="L21" i="43"/>
  <c r="L25" i="43" s="1"/>
  <c r="S21" i="43"/>
  <c r="S25" i="43" s="1"/>
  <c r="C25" i="43"/>
  <c r="T23" i="43"/>
  <c r="M21" i="30"/>
  <c r="V14" i="42"/>
  <c r="I36" i="41"/>
  <c r="M6" i="36"/>
  <c r="N37" i="34"/>
  <c r="L36" i="33"/>
  <c r="J14" i="33"/>
  <c r="H36" i="32"/>
  <c r="T25" i="43" l="1"/>
  <c r="T24" i="43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C49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V47" i="35"/>
  <c r="W47" i="35"/>
  <c r="X47" i="35"/>
  <c r="C47" i="35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C49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C47" i="36"/>
  <c r="G36" i="42" l="1"/>
  <c r="O14" i="34"/>
  <c r="X49" i="42" l="1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X50" i="42" s="1"/>
  <c r="X54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V20" i="42" s="1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X49" i="40"/>
  <c r="W49" i="40"/>
  <c r="V49" i="40"/>
  <c r="U49" i="40"/>
  <c r="T49" i="40"/>
  <c r="S49" i="40"/>
  <c r="R49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A49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A47" i="40"/>
  <c r="A53" i="40" s="1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A19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A17" i="40"/>
  <c r="H18" i="40" s="1"/>
  <c r="U48" i="41" l="1"/>
  <c r="U53" i="41" s="1"/>
  <c r="I48" i="41"/>
  <c r="C18" i="42"/>
  <c r="C23" i="42" s="1"/>
  <c r="V18" i="41"/>
  <c r="V23" i="41" s="1"/>
  <c r="H18" i="41"/>
  <c r="G48" i="42"/>
  <c r="E18" i="41"/>
  <c r="E23" i="41" s="1"/>
  <c r="G53" i="42"/>
  <c r="H20" i="40"/>
  <c r="H24" i="40" s="1"/>
  <c r="K20" i="40"/>
  <c r="K24" i="40" s="1"/>
  <c r="O20" i="40"/>
  <c r="O24" i="40" s="1"/>
  <c r="C20" i="40"/>
  <c r="C24" i="40" s="1"/>
  <c r="S20" i="40"/>
  <c r="S24" i="40" s="1"/>
  <c r="X20" i="40"/>
  <c r="I48" i="40"/>
  <c r="I53" i="40" s="1"/>
  <c r="M48" i="40"/>
  <c r="M53" i="40" s="1"/>
  <c r="Q48" i="40"/>
  <c r="Q53" i="40" s="1"/>
  <c r="U48" i="40"/>
  <c r="U53" i="40" s="1"/>
  <c r="I18" i="41"/>
  <c r="I23" i="41" s="1"/>
  <c r="M18" i="41"/>
  <c r="M23" i="41" s="1"/>
  <c r="U18" i="41"/>
  <c r="U23" i="41" s="1"/>
  <c r="J18" i="41"/>
  <c r="J23" i="41" s="1"/>
  <c r="F48" i="41"/>
  <c r="F53" i="41" s="1"/>
  <c r="J48" i="41"/>
  <c r="J53" i="41" s="1"/>
  <c r="N48" i="41"/>
  <c r="N53" i="41" s="1"/>
  <c r="R48" i="41"/>
  <c r="R53" i="41" s="1"/>
  <c r="V48" i="41"/>
  <c r="V53" i="41" s="1"/>
  <c r="J50" i="41"/>
  <c r="J51" i="41" s="1"/>
  <c r="J55" i="41" s="1"/>
  <c r="M50" i="41"/>
  <c r="M54" i="41" s="1"/>
  <c r="Q50" i="41"/>
  <c r="Q54" i="41" s="1"/>
  <c r="U50" i="41"/>
  <c r="U51" i="41" s="1"/>
  <c r="U55" i="41" s="1"/>
  <c r="F18" i="42"/>
  <c r="F23" i="42" s="1"/>
  <c r="J18" i="42"/>
  <c r="J23" i="42" s="1"/>
  <c r="N18" i="42"/>
  <c r="N23" i="42" s="1"/>
  <c r="R18" i="42"/>
  <c r="R23" i="42" s="1"/>
  <c r="Q20" i="42"/>
  <c r="Q21" i="42" s="1"/>
  <c r="Q25" i="42" s="1"/>
  <c r="H20" i="42"/>
  <c r="C48" i="42"/>
  <c r="C53" i="42" s="1"/>
  <c r="J48" i="42"/>
  <c r="J53" i="42" s="1"/>
  <c r="N48" i="42"/>
  <c r="N53" i="42" s="1"/>
  <c r="R48" i="42"/>
  <c r="R53" i="42" s="1"/>
  <c r="V48" i="42"/>
  <c r="V53" i="42" s="1"/>
  <c r="J50" i="42"/>
  <c r="J51" i="42" s="1"/>
  <c r="J55" i="42" s="1"/>
  <c r="N50" i="42"/>
  <c r="N54" i="42" s="1"/>
  <c r="M50" i="42"/>
  <c r="R50" i="42"/>
  <c r="R51" i="42" s="1"/>
  <c r="R55" i="42" s="1"/>
  <c r="V50" i="42"/>
  <c r="V51" i="42" s="1"/>
  <c r="V55" i="42" s="1"/>
  <c r="P20" i="40"/>
  <c r="G20" i="40"/>
  <c r="G24" i="40" s="1"/>
  <c r="W20" i="40"/>
  <c r="W24" i="40" s="1"/>
  <c r="A24" i="40"/>
  <c r="E48" i="40"/>
  <c r="E53" i="40" s="1"/>
  <c r="F48" i="40"/>
  <c r="F53" i="40" s="1"/>
  <c r="J48" i="40"/>
  <c r="J53" i="40" s="1"/>
  <c r="N48" i="40"/>
  <c r="N53" i="40" s="1"/>
  <c r="R48" i="40"/>
  <c r="R53" i="40" s="1"/>
  <c r="V48" i="40"/>
  <c r="V53" i="40" s="1"/>
  <c r="A23" i="41"/>
  <c r="F18" i="41"/>
  <c r="F23" i="41" s="1"/>
  <c r="N18" i="41"/>
  <c r="N23" i="41" s="1"/>
  <c r="R18" i="41"/>
  <c r="R23" i="41" s="1"/>
  <c r="Q18" i="41"/>
  <c r="Q23" i="41" s="1"/>
  <c r="G48" i="41"/>
  <c r="G53" i="41" s="1"/>
  <c r="C48" i="41"/>
  <c r="C53" i="41" s="1"/>
  <c r="K48" i="41"/>
  <c r="K53" i="41" s="1"/>
  <c r="O48" i="41"/>
  <c r="O53" i="41" s="1"/>
  <c r="S48" i="41"/>
  <c r="S53" i="41" s="1"/>
  <c r="W48" i="41"/>
  <c r="W53" i="41" s="1"/>
  <c r="E50" i="41"/>
  <c r="I50" i="41"/>
  <c r="F50" i="41"/>
  <c r="F51" i="41" s="1"/>
  <c r="F55" i="41" s="1"/>
  <c r="N50" i="41"/>
  <c r="R50" i="41"/>
  <c r="V50" i="41"/>
  <c r="V54" i="41" s="1"/>
  <c r="E18" i="42"/>
  <c r="E23" i="42" s="1"/>
  <c r="G18" i="42"/>
  <c r="G23" i="42" s="1"/>
  <c r="I18" i="42"/>
  <c r="I23" i="42" s="1"/>
  <c r="K18" i="42"/>
  <c r="K23" i="42" s="1"/>
  <c r="M18" i="42"/>
  <c r="M23" i="42" s="1"/>
  <c r="O18" i="42"/>
  <c r="O23" i="42" s="1"/>
  <c r="S18" i="42"/>
  <c r="S23" i="42" s="1"/>
  <c r="U18" i="42"/>
  <c r="U23" i="42" s="1"/>
  <c r="W18" i="42"/>
  <c r="W23" i="42" s="1"/>
  <c r="Q18" i="42"/>
  <c r="Q23" i="42" s="1"/>
  <c r="V18" i="42"/>
  <c r="V23" i="42" s="1"/>
  <c r="F48" i="42"/>
  <c r="F53" i="42" s="1"/>
  <c r="K48" i="42"/>
  <c r="K53" i="42" s="1"/>
  <c r="O48" i="42"/>
  <c r="O53" i="42" s="1"/>
  <c r="S48" i="42"/>
  <c r="S53" i="42" s="1"/>
  <c r="W48" i="42"/>
  <c r="W53" i="42" s="1"/>
  <c r="C50" i="42"/>
  <c r="C54" i="42" s="1"/>
  <c r="E50" i="42"/>
  <c r="E54" i="42" s="1"/>
  <c r="G50" i="42"/>
  <c r="G54" i="42" s="1"/>
  <c r="I50" i="42"/>
  <c r="K50" i="42"/>
  <c r="K54" i="42" s="1"/>
  <c r="O50" i="42"/>
  <c r="O54" i="42" s="1"/>
  <c r="S50" i="42"/>
  <c r="S54" i="42" s="1"/>
  <c r="W50" i="42"/>
  <c r="W54" i="42" s="1"/>
  <c r="F50" i="42"/>
  <c r="Q50" i="42"/>
  <c r="Q54" i="42" s="1"/>
  <c r="U50" i="42"/>
  <c r="U51" i="42" s="1"/>
  <c r="U55" i="42" s="1"/>
  <c r="A54" i="42"/>
  <c r="Q24" i="42"/>
  <c r="M20" i="42"/>
  <c r="K51" i="42"/>
  <c r="K55" i="42" s="1"/>
  <c r="I54" i="42"/>
  <c r="P20" i="42"/>
  <c r="X20" i="42"/>
  <c r="U48" i="42"/>
  <c r="U53" i="42" s="1"/>
  <c r="R54" i="42"/>
  <c r="I20" i="42"/>
  <c r="G51" i="42"/>
  <c r="G55" i="42" s="1"/>
  <c r="W51" i="42"/>
  <c r="W55" i="42" s="1"/>
  <c r="M54" i="42"/>
  <c r="A24" i="42"/>
  <c r="W20" i="42"/>
  <c r="S20" i="42"/>
  <c r="O20" i="42"/>
  <c r="K20" i="42"/>
  <c r="G20" i="42"/>
  <c r="C20" i="42"/>
  <c r="N20" i="42"/>
  <c r="F20" i="42"/>
  <c r="R20" i="42"/>
  <c r="J20" i="42"/>
  <c r="E20" i="42"/>
  <c r="U20" i="42"/>
  <c r="D20" i="42"/>
  <c r="L20" i="42"/>
  <c r="T20" i="42"/>
  <c r="F54" i="42"/>
  <c r="N51" i="42"/>
  <c r="N55" i="42" s="1"/>
  <c r="V54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A53" i="42"/>
  <c r="D18" i="42"/>
  <c r="D23" i="42" s="1"/>
  <c r="H18" i="42"/>
  <c r="H23" i="42" s="1"/>
  <c r="L18" i="42"/>
  <c r="L23" i="42" s="1"/>
  <c r="P18" i="42"/>
  <c r="P23" i="42" s="1"/>
  <c r="T18" i="42"/>
  <c r="T23" i="42" s="1"/>
  <c r="X18" i="42"/>
  <c r="X23" i="42" s="1"/>
  <c r="E48" i="42"/>
  <c r="E53" i="42" s="1"/>
  <c r="I48" i="42"/>
  <c r="I53" i="42" s="1"/>
  <c r="M48" i="42"/>
  <c r="M53" i="42" s="1"/>
  <c r="Q48" i="42"/>
  <c r="Q53" i="42" s="1"/>
  <c r="D50" i="42"/>
  <c r="H50" i="42"/>
  <c r="L50" i="42"/>
  <c r="P50" i="42"/>
  <c r="T50" i="42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H20" i="41"/>
  <c r="P20" i="41"/>
  <c r="X20" i="41"/>
  <c r="I54" i="41"/>
  <c r="I20" i="41"/>
  <c r="Q20" i="41"/>
  <c r="X54" i="41"/>
  <c r="D20" i="41"/>
  <c r="L20" i="41"/>
  <c r="T20" i="41"/>
  <c r="E54" i="41"/>
  <c r="U54" i="41"/>
  <c r="C18" i="41"/>
  <c r="C23" i="41" s="1"/>
  <c r="G18" i="41"/>
  <c r="G23" i="41" s="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3" i="41"/>
  <c r="A54" i="41"/>
  <c r="F54" i="41"/>
  <c r="N54" i="41"/>
  <c r="D18" i="41"/>
  <c r="D23" i="41" s="1"/>
  <c r="H23" i="41"/>
  <c r="L18" i="41"/>
  <c r="L23" i="41" s="1"/>
  <c r="P18" i="41"/>
  <c r="P23" i="41" s="1"/>
  <c r="T18" i="41"/>
  <c r="T23" i="41" s="1"/>
  <c r="X18" i="41"/>
  <c r="X23" i="41" s="1"/>
  <c r="E48" i="41"/>
  <c r="E53" i="41" s="1"/>
  <c r="I53" i="41"/>
  <c r="M48" i="41"/>
  <c r="M53" i="41" s="1"/>
  <c r="Q48" i="41"/>
  <c r="Q53" i="41" s="1"/>
  <c r="D50" i="41"/>
  <c r="H50" i="41"/>
  <c r="L50" i="41"/>
  <c r="P50" i="41"/>
  <c r="T50" i="41"/>
  <c r="W18" i="40"/>
  <c r="W23" i="40" s="1"/>
  <c r="S18" i="40"/>
  <c r="S23" i="40" s="1"/>
  <c r="O18" i="40"/>
  <c r="O23" i="40" s="1"/>
  <c r="K18" i="40"/>
  <c r="K23" i="40" s="1"/>
  <c r="G18" i="40"/>
  <c r="G23" i="40" s="1"/>
  <c r="C18" i="40"/>
  <c r="C23" i="40" s="1"/>
  <c r="V18" i="40"/>
  <c r="V23" i="40" s="1"/>
  <c r="R18" i="40"/>
  <c r="R23" i="40" s="1"/>
  <c r="N18" i="40"/>
  <c r="N23" i="40" s="1"/>
  <c r="J18" i="40"/>
  <c r="J23" i="40" s="1"/>
  <c r="F18" i="40"/>
  <c r="F23" i="40" s="1"/>
  <c r="M18" i="40"/>
  <c r="M23" i="40" s="1"/>
  <c r="P24" i="40"/>
  <c r="X24" i="40"/>
  <c r="A54" i="40"/>
  <c r="W50" i="40"/>
  <c r="S50" i="40"/>
  <c r="O50" i="40"/>
  <c r="K50" i="40"/>
  <c r="G50" i="40"/>
  <c r="C50" i="40"/>
  <c r="U50" i="40"/>
  <c r="M50" i="40"/>
  <c r="E50" i="40"/>
  <c r="V50" i="40"/>
  <c r="R50" i="40"/>
  <c r="N50" i="40"/>
  <c r="J50" i="40"/>
  <c r="F50" i="40"/>
  <c r="Q50" i="40"/>
  <c r="I50" i="40"/>
  <c r="H50" i="40"/>
  <c r="X50" i="40"/>
  <c r="H23" i="40"/>
  <c r="P18" i="40"/>
  <c r="P23" i="40" s="1"/>
  <c r="X18" i="40"/>
  <c r="X23" i="40" s="1"/>
  <c r="L50" i="40"/>
  <c r="I18" i="40"/>
  <c r="I23" i="40" s="1"/>
  <c r="Q18" i="40"/>
  <c r="Q23" i="40" s="1"/>
  <c r="V20" i="40"/>
  <c r="R20" i="40"/>
  <c r="N20" i="40"/>
  <c r="J20" i="40"/>
  <c r="F20" i="40"/>
  <c r="U20" i="40"/>
  <c r="Q20" i="40"/>
  <c r="M20" i="40"/>
  <c r="I20" i="40"/>
  <c r="E20" i="40"/>
  <c r="D20" i="40"/>
  <c r="L20" i="40"/>
  <c r="T20" i="40"/>
  <c r="P50" i="40"/>
  <c r="E18" i="40"/>
  <c r="E23" i="40" s="1"/>
  <c r="U18" i="40"/>
  <c r="U23" i="40" s="1"/>
  <c r="D18" i="40"/>
  <c r="D23" i="40" s="1"/>
  <c r="L18" i="40"/>
  <c r="L23" i="40" s="1"/>
  <c r="T18" i="40"/>
  <c r="T23" i="40" s="1"/>
  <c r="W21" i="40"/>
  <c r="W25" i="40" s="1"/>
  <c r="A23" i="40"/>
  <c r="D50" i="40"/>
  <c r="T50" i="40"/>
  <c r="C48" i="40"/>
  <c r="C53" i="40" s="1"/>
  <c r="G48" i="40"/>
  <c r="G53" i="40" s="1"/>
  <c r="K48" i="40"/>
  <c r="K53" i="40" s="1"/>
  <c r="O48" i="40"/>
  <c r="O53" i="40" s="1"/>
  <c r="S48" i="40"/>
  <c r="S53" i="40" s="1"/>
  <c r="W48" i="40"/>
  <c r="W53" i="40" s="1"/>
  <c r="D48" i="40"/>
  <c r="D53" i="40" s="1"/>
  <c r="H48" i="40"/>
  <c r="H53" i="40" s="1"/>
  <c r="L48" i="40"/>
  <c r="L53" i="40" s="1"/>
  <c r="P48" i="40"/>
  <c r="P53" i="40" s="1"/>
  <c r="T48" i="40"/>
  <c r="T53" i="40" s="1"/>
  <c r="X48" i="40"/>
  <c r="X53" i="40" s="1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D19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X17" i="33"/>
  <c r="J54" i="41" l="1"/>
  <c r="R51" i="41"/>
  <c r="R55" i="41" s="1"/>
  <c r="O51" i="42"/>
  <c r="O55" i="42" s="1"/>
  <c r="C21" i="40"/>
  <c r="F51" i="42"/>
  <c r="F55" i="42" s="1"/>
  <c r="O21" i="40"/>
  <c r="O25" i="40" s="1"/>
  <c r="S21" i="40"/>
  <c r="S25" i="40" s="1"/>
  <c r="R54" i="41"/>
  <c r="U54" i="42"/>
  <c r="J54" i="42"/>
  <c r="S51" i="42"/>
  <c r="S55" i="42" s="1"/>
  <c r="C51" i="42"/>
  <c r="V51" i="41"/>
  <c r="V55" i="41" s="1"/>
  <c r="N51" i="41"/>
  <c r="N55" i="41" s="1"/>
  <c r="X51" i="41"/>
  <c r="X55" i="41" s="1"/>
  <c r="X51" i="42"/>
  <c r="X55" i="42" s="1"/>
  <c r="Q51" i="42"/>
  <c r="Q55" i="42" s="1"/>
  <c r="P21" i="40"/>
  <c r="P25" i="40" s="1"/>
  <c r="Q51" i="41"/>
  <c r="Q55" i="41" s="1"/>
  <c r="C55" i="42"/>
  <c r="E51" i="42"/>
  <c r="E55" i="42" s="1"/>
  <c r="Y53" i="42"/>
  <c r="Y23" i="42"/>
  <c r="Y53" i="41"/>
  <c r="K21" i="40"/>
  <c r="K25" i="40" s="1"/>
  <c r="N24" i="42"/>
  <c r="N21" i="42"/>
  <c r="N25" i="42" s="1"/>
  <c r="L54" i="42"/>
  <c r="L51" i="42"/>
  <c r="L55" i="42" s="1"/>
  <c r="T21" i="42"/>
  <c r="T25" i="42" s="1"/>
  <c r="T24" i="42"/>
  <c r="E21" i="42"/>
  <c r="E25" i="42" s="1"/>
  <c r="E24" i="42"/>
  <c r="K21" i="42"/>
  <c r="K25" i="42" s="1"/>
  <c r="K24" i="42"/>
  <c r="M51" i="42"/>
  <c r="M55" i="42" s="1"/>
  <c r="X21" i="42"/>
  <c r="X25" i="42" s="1"/>
  <c r="X24" i="42"/>
  <c r="H54" i="42"/>
  <c r="H51" i="42"/>
  <c r="H55" i="42" s="1"/>
  <c r="L21" i="42"/>
  <c r="L25" i="42" s="1"/>
  <c r="L24" i="42"/>
  <c r="J24" i="42"/>
  <c r="J21" i="42"/>
  <c r="J25" i="42" s="1"/>
  <c r="V24" i="42"/>
  <c r="V21" i="42"/>
  <c r="V25" i="42" s="1"/>
  <c r="O24" i="42"/>
  <c r="O21" i="42"/>
  <c r="O25" i="42" s="1"/>
  <c r="P21" i="42"/>
  <c r="P25" i="42" s="1"/>
  <c r="P24" i="42"/>
  <c r="I51" i="42"/>
  <c r="I55" i="42" s="1"/>
  <c r="T54" i="42"/>
  <c r="T51" i="42"/>
  <c r="T55" i="42" s="1"/>
  <c r="D54" i="42"/>
  <c r="D51" i="42"/>
  <c r="D55" i="42" s="1"/>
  <c r="D21" i="42"/>
  <c r="D25" i="42" s="1"/>
  <c r="D24" i="42"/>
  <c r="R24" i="42"/>
  <c r="R21" i="42"/>
  <c r="R25" i="42" s="1"/>
  <c r="C21" i="42"/>
  <c r="C24" i="42"/>
  <c r="S21" i="42"/>
  <c r="S25" i="42" s="1"/>
  <c r="S24" i="42"/>
  <c r="I21" i="42"/>
  <c r="I25" i="42" s="1"/>
  <c r="I24" i="42"/>
  <c r="H21" i="42"/>
  <c r="H25" i="42" s="1"/>
  <c r="H24" i="42"/>
  <c r="M21" i="42"/>
  <c r="M25" i="42" s="1"/>
  <c r="M24" i="42"/>
  <c r="P54" i="42"/>
  <c r="P51" i="42"/>
  <c r="P55" i="42" s="1"/>
  <c r="U21" i="42"/>
  <c r="U25" i="42" s="1"/>
  <c r="U24" i="42"/>
  <c r="F24" i="42"/>
  <c r="F21" i="42"/>
  <c r="F25" i="42" s="1"/>
  <c r="G24" i="42"/>
  <c r="G21" i="42"/>
  <c r="G25" i="42" s="1"/>
  <c r="W24" i="42"/>
  <c r="W21" i="42"/>
  <c r="W25" i="42" s="1"/>
  <c r="L51" i="41"/>
  <c r="L55" i="41" s="1"/>
  <c r="L54" i="41"/>
  <c r="G54" i="41"/>
  <c r="G51" i="41"/>
  <c r="G55" i="41" s="1"/>
  <c r="Q21" i="41"/>
  <c r="Q25" i="41" s="1"/>
  <c r="Q24" i="41"/>
  <c r="X24" i="41"/>
  <c r="X21" i="41"/>
  <c r="X25" i="41" s="1"/>
  <c r="U21" i="41"/>
  <c r="U25" i="41" s="1"/>
  <c r="U24" i="41"/>
  <c r="J24" i="41"/>
  <c r="J21" i="41"/>
  <c r="J25" i="41" s="1"/>
  <c r="C21" i="41"/>
  <c r="C24" i="41"/>
  <c r="W54" i="41"/>
  <c r="W51" i="41"/>
  <c r="W55" i="41" s="1"/>
  <c r="M51" i="41"/>
  <c r="M55" i="41" s="1"/>
  <c r="T21" i="41"/>
  <c r="T25" i="41" s="1"/>
  <c r="T24" i="41"/>
  <c r="H21" i="41"/>
  <c r="H25" i="41" s="1"/>
  <c r="H24" i="41"/>
  <c r="E21" i="41"/>
  <c r="E25" i="41" s="1"/>
  <c r="E24" i="41"/>
  <c r="R24" i="41"/>
  <c r="R21" i="41"/>
  <c r="R25" i="41" s="1"/>
  <c r="K21" i="41"/>
  <c r="K25" i="41" s="1"/>
  <c r="K24" i="41"/>
  <c r="H51" i="41"/>
  <c r="H55" i="41" s="1"/>
  <c r="H54" i="41"/>
  <c r="S54" i="41"/>
  <c r="S51" i="41"/>
  <c r="S55" i="41" s="1"/>
  <c r="C54" i="41"/>
  <c r="C51" i="41"/>
  <c r="C25" i="41"/>
  <c r="Y23" i="41"/>
  <c r="L21" i="41"/>
  <c r="L25" i="41" s="1"/>
  <c r="L24" i="41"/>
  <c r="F24" i="41"/>
  <c r="F21" i="41"/>
  <c r="F25" i="41" s="1"/>
  <c r="V24" i="41"/>
  <c r="V21" i="41"/>
  <c r="V25" i="41" s="1"/>
  <c r="O24" i="41"/>
  <c r="O21" i="41"/>
  <c r="O25" i="41" s="1"/>
  <c r="T51" i="41"/>
  <c r="T55" i="41" s="1"/>
  <c r="T54" i="41"/>
  <c r="D51" i="41"/>
  <c r="D55" i="41" s="1"/>
  <c r="D54" i="41"/>
  <c r="O54" i="41"/>
  <c r="O51" i="41"/>
  <c r="O55" i="41" s="1"/>
  <c r="E51" i="41"/>
  <c r="E55" i="41" s="1"/>
  <c r="D21" i="41"/>
  <c r="D25" i="41" s="1"/>
  <c r="D24" i="41"/>
  <c r="S21" i="41"/>
  <c r="S25" i="41" s="1"/>
  <c r="S24" i="41"/>
  <c r="P51" i="41"/>
  <c r="P55" i="41" s="1"/>
  <c r="P54" i="41"/>
  <c r="K54" i="41"/>
  <c r="K51" i="41"/>
  <c r="K55" i="41" s="1"/>
  <c r="I21" i="41"/>
  <c r="I25" i="41" s="1"/>
  <c r="I24" i="41"/>
  <c r="I51" i="41"/>
  <c r="I55" i="41" s="1"/>
  <c r="P21" i="41"/>
  <c r="P25" i="41" s="1"/>
  <c r="P24" i="41"/>
  <c r="M21" i="41"/>
  <c r="M25" i="41" s="1"/>
  <c r="M24" i="41"/>
  <c r="N24" i="41"/>
  <c r="N21" i="41"/>
  <c r="N25" i="41" s="1"/>
  <c r="G24" i="41"/>
  <c r="G21" i="41"/>
  <c r="G25" i="41" s="1"/>
  <c r="W24" i="41"/>
  <c r="W21" i="41"/>
  <c r="W25" i="41" s="1"/>
  <c r="Y53" i="40"/>
  <c r="T54" i="40"/>
  <c r="T51" i="40"/>
  <c r="T55" i="40" s="1"/>
  <c r="D21" i="40"/>
  <c r="D25" i="40" s="1"/>
  <c r="D24" i="40"/>
  <c r="Q24" i="40"/>
  <c r="Q21" i="40"/>
  <c r="Q25" i="40" s="1"/>
  <c r="N21" i="40"/>
  <c r="N25" i="40" s="1"/>
  <c r="N24" i="40"/>
  <c r="X51" i="40"/>
  <c r="X55" i="40" s="1"/>
  <c r="X54" i="40"/>
  <c r="F54" i="40"/>
  <c r="F51" i="40"/>
  <c r="F55" i="40" s="1"/>
  <c r="V54" i="40"/>
  <c r="V51" i="40"/>
  <c r="V55" i="40" s="1"/>
  <c r="C51" i="40"/>
  <c r="C54" i="40"/>
  <c r="S51" i="40"/>
  <c r="S55" i="40" s="1"/>
  <c r="S54" i="40"/>
  <c r="D51" i="40"/>
  <c r="D55" i="40" s="1"/>
  <c r="D54" i="40"/>
  <c r="G21" i="40"/>
  <c r="G25" i="40" s="1"/>
  <c r="P51" i="40"/>
  <c r="P55" i="40" s="1"/>
  <c r="P54" i="40"/>
  <c r="E24" i="40"/>
  <c r="E21" i="40"/>
  <c r="E25" i="40" s="1"/>
  <c r="U24" i="40"/>
  <c r="U21" i="40"/>
  <c r="U25" i="40" s="1"/>
  <c r="R24" i="40"/>
  <c r="R21" i="40"/>
  <c r="R25" i="40" s="1"/>
  <c r="L51" i="40"/>
  <c r="L55" i="40" s="1"/>
  <c r="L54" i="40"/>
  <c r="H54" i="40"/>
  <c r="H51" i="40"/>
  <c r="H55" i="40" s="1"/>
  <c r="J54" i="40"/>
  <c r="J51" i="40"/>
  <c r="J55" i="40" s="1"/>
  <c r="E51" i="40"/>
  <c r="E55" i="40" s="1"/>
  <c r="E54" i="40"/>
  <c r="G51" i="40"/>
  <c r="G55" i="40" s="1"/>
  <c r="G54" i="40"/>
  <c r="W51" i="40"/>
  <c r="W55" i="40" s="1"/>
  <c r="W54" i="40"/>
  <c r="X21" i="40"/>
  <c r="X25" i="40" s="1"/>
  <c r="H21" i="40"/>
  <c r="H25" i="40" s="1"/>
  <c r="T21" i="40"/>
  <c r="T25" i="40" s="1"/>
  <c r="T24" i="40"/>
  <c r="I24" i="40"/>
  <c r="I21" i="40"/>
  <c r="I25" i="40" s="1"/>
  <c r="F21" i="40"/>
  <c r="F25" i="40" s="1"/>
  <c r="F24" i="40"/>
  <c r="V21" i="40"/>
  <c r="V25" i="40" s="1"/>
  <c r="V24" i="40"/>
  <c r="I51" i="40"/>
  <c r="I55" i="40" s="1"/>
  <c r="I54" i="40"/>
  <c r="N54" i="40"/>
  <c r="N51" i="40"/>
  <c r="N55" i="40" s="1"/>
  <c r="M51" i="40"/>
  <c r="M55" i="40" s="1"/>
  <c r="M54" i="40"/>
  <c r="K51" i="40"/>
  <c r="K55" i="40" s="1"/>
  <c r="K54" i="40"/>
  <c r="Y23" i="40"/>
  <c r="C25" i="40"/>
  <c r="L21" i="40"/>
  <c r="L25" i="40" s="1"/>
  <c r="L24" i="40"/>
  <c r="M24" i="40"/>
  <c r="M21" i="40"/>
  <c r="M25" i="40" s="1"/>
  <c r="J24" i="40"/>
  <c r="J21" i="40"/>
  <c r="J25" i="40" s="1"/>
  <c r="Q51" i="40"/>
  <c r="Q55" i="40" s="1"/>
  <c r="Q54" i="40"/>
  <c r="R54" i="40"/>
  <c r="R51" i="40"/>
  <c r="R55" i="40" s="1"/>
  <c r="U51" i="40"/>
  <c r="U55" i="40" s="1"/>
  <c r="U54" i="40"/>
  <c r="O51" i="40"/>
  <c r="O55" i="40" s="1"/>
  <c r="O54" i="40"/>
  <c r="Y54" i="42" l="1"/>
  <c r="Y24" i="42"/>
  <c r="C25" i="42"/>
  <c r="Y25" i="42" s="1"/>
  <c r="Y55" i="42"/>
  <c r="Y54" i="41"/>
  <c r="C55" i="41"/>
  <c r="Y55" i="41" s="1"/>
  <c r="Y25" i="41"/>
  <c r="Y24" i="41"/>
  <c r="Y25" i="40"/>
  <c r="Y54" i="40"/>
  <c r="Y24" i="40"/>
  <c r="C55" i="40"/>
  <c r="Y55" i="40" s="1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C17" i="32"/>
  <c r="C49" i="38" l="1"/>
  <c r="A49" i="38"/>
  <c r="X50" i="38" s="1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V20" i="38" s="1"/>
  <c r="V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A49" i="37"/>
  <c r="X50" i="37" s="1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A47" i="37"/>
  <c r="C19" i="37"/>
  <c r="A19" i="37"/>
  <c r="N20" i="37" s="1"/>
  <c r="N24" i="37" s="1"/>
  <c r="C17" i="37"/>
  <c r="A17" i="37"/>
  <c r="A49" i="36"/>
  <c r="U50" i="36" s="1"/>
  <c r="U54" i="36" s="1"/>
  <c r="A47" i="36"/>
  <c r="G48" i="36" s="1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X20" i="36" s="1"/>
  <c r="X24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A49" i="35"/>
  <c r="U50" i="35" s="1"/>
  <c r="U54" i="35" s="1"/>
  <c r="A47" i="35"/>
  <c r="I48" i="35" s="1"/>
  <c r="C19" i="35"/>
  <c r="A19" i="35"/>
  <c r="U20" i="35" s="1"/>
  <c r="U24" i="35" s="1"/>
  <c r="C17" i="35"/>
  <c r="C18" i="35" s="1"/>
  <c r="C23" i="35" s="1"/>
  <c r="A17" i="35"/>
  <c r="G18" i="35" s="1"/>
  <c r="C50" i="38" l="1"/>
  <c r="C18" i="38"/>
  <c r="C23" i="38" s="1"/>
  <c r="E18" i="38"/>
  <c r="E23" i="38" s="1"/>
  <c r="V18" i="37"/>
  <c r="V23" i="37" s="1"/>
  <c r="G18" i="37"/>
  <c r="G23" i="37" s="1"/>
  <c r="G48" i="37"/>
  <c r="M18" i="36"/>
  <c r="C18" i="37"/>
  <c r="C23" i="37" s="1"/>
  <c r="M23" i="36"/>
  <c r="U18" i="35"/>
  <c r="U23" i="35" s="1"/>
  <c r="F18" i="35"/>
  <c r="G23" i="35"/>
  <c r="K18" i="35"/>
  <c r="K23" i="35" s="1"/>
  <c r="O18" i="35"/>
  <c r="O23" i="35" s="1"/>
  <c r="S18" i="35"/>
  <c r="S23" i="35" s="1"/>
  <c r="W18" i="35"/>
  <c r="W23" i="35" s="1"/>
  <c r="F20" i="35"/>
  <c r="F24" i="35" s="1"/>
  <c r="J20" i="35"/>
  <c r="J24" i="35" s="1"/>
  <c r="N20" i="35"/>
  <c r="N24" i="35" s="1"/>
  <c r="R20" i="35"/>
  <c r="R24" i="35" s="1"/>
  <c r="V20" i="35"/>
  <c r="V24" i="35" s="1"/>
  <c r="C48" i="35"/>
  <c r="C53" i="35" s="1"/>
  <c r="K48" i="35"/>
  <c r="K53" i="35" s="1"/>
  <c r="W48" i="35"/>
  <c r="W53" i="35" s="1"/>
  <c r="C50" i="35"/>
  <c r="G50" i="35"/>
  <c r="N50" i="35"/>
  <c r="N54" i="35" s="1"/>
  <c r="O50" i="35"/>
  <c r="S50" i="35"/>
  <c r="W50" i="35"/>
  <c r="W54" i="35" s="1"/>
  <c r="F18" i="36"/>
  <c r="F23" i="36" s="1"/>
  <c r="J18" i="36"/>
  <c r="J23" i="36" s="1"/>
  <c r="N18" i="36"/>
  <c r="N23" i="36" s="1"/>
  <c r="R18" i="36"/>
  <c r="R23" i="36" s="1"/>
  <c r="V18" i="36"/>
  <c r="V23" i="36" s="1"/>
  <c r="N20" i="36"/>
  <c r="R20" i="36"/>
  <c r="R24" i="36" s="1"/>
  <c r="V20" i="36"/>
  <c r="J20" i="36"/>
  <c r="J24" i="36" s="1"/>
  <c r="J50" i="36"/>
  <c r="J54" i="36" s="1"/>
  <c r="O50" i="36"/>
  <c r="F50" i="36"/>
  <c r="F54" i="36" s="1"/>
  <c r="N50" i="36"/>
  <c r="N54" i="36" s="1"/>
  <c r="V50" i="36"/>
  <c r="A54" i="36"/>
  <c r="F18" i="37"/>
  <c r="F23" i="37" s="1"/>
  <c r="I18" i="37"/>
  <c r="I23" i="37" s="1"/>
  <c r="M18" i="37"/>
  <c r="M23" i="37" s="1"/>
  <c r="O18" i="37"/>
  <c r="O23" i="37" s="1"/>
  <c r="U18" i="37"/>
  <c r="U23" i="37" s="1"/>
  <c r="Q18" i="37"/>
  <c r="Q23" i="37" s="1"/>
  <c r="H20" i="37"/>
  <c r="H24" i="37" s="1"/>
  <c r="Q20" i="37"/>
  <c r="Q21" i="37" s="1"/>
  <c r="Q25" i="37" s="1"/>
  <c r="T20" i="37"/>
  <c r="F20" i="37"/>
  <c r="F24" i="37" s="1"/>
  <c r="M20" i="37"/>
  <c r="M24" i="37" s="1"/>
  <c r="V20" i="37"/>
  <c r="V24" i="37" s="1"/>
  <c r="J50" i="37"/>
  <c r="N50" i="37"/>
  <c r="N54" i="37" s="1"/>
  <c r="Q50" i="37"/>
  <c r="U50" i="37"/>
  <c r="U54" i="37" s="1"/>
  <c r="A54" i="37"/>
  <c r="G18" i="38"/>
  <c r="G23" i="38" s="1"/>
  <c r="I18" i="38"/>
  <c r="I23" i="38" s="1"/>
  <c r="K18" i="38"/>
  <c r="K23" i="38" s="1"/>
  <c r="M18" i="38"/>
  <c r="M23" i="38" s="1"/>
  <c r="O18" i="38"/>
  <c r="O23" i="38" s="1"/>
  <c r="Q18" i="38"/>
  <c r="Q23" i="38" s="1"/>
  <c r="S18" i="38"/>
  <c r="S23" i="38" s="1"/>
  <c r="U18" i="38"/>
  <c r="U23" i="38" s="1"/>
  <c r="W18" i="38"/>
  <c r="W23" i="38" s="1"/>
  <c r="V18" i="38"/>
  <c r="V23" i="38" s="1"/>
  <c r="I20" i="38"/>
  <c r="M20" i="38"/>
  <c r="Q20" i="38"/>
  <c r="Q24" i="38" s="1"/>
  <c r="S20" i="38"/>
  <c r="R20" i="38"/>
  <c r="R24" i="38" s="1"/>
  <c r="E50" i="38"/>
  <c r="E54" i="38" s="1"/>
  <c r="I50" i="38"/>
  <c r="I54" i="38" s="1"/>
  <c r="K50" i="38"/>
  <c r="N50" i="38"/>
  <c r="N54" i="38" s="1"/>
  <c r="S50" i="38"/>
  <c r="S54" i="38" s="1"/>
  <c r="F50" i="38"/>
  <c r="F54" i="38" s="1"/>
  <c r="R50" i="38"/>
  <c r="R51" i="38" s="1"/>
  <c r="R55" i="38" s="1"/>
  <c r="V50" i="38"/>
  <c r="J18" i="35"/>
  <c r="J23" i="35" s="1"/>
  <c r="N18" i="35"/>
  <c r="N23" i="35" s="1"/>
  <c r="R18" i="35"/>
  <c r="R23" i="35" s="1"/>
  <c r="V18" i="35"/>
  <c r="V23" i="35" s="1"/>
  <c r="E20" i="35"/>
  <c r="E24" i="35" s="1"/>
  <c r="I20" i="35"/>
  <c r="I24" i="35" s="1"/>
  <c r="M20" i="35"/>
  <c r="M24" i="35" s="1"/>
  <c r="Q20" i="35"/>
  <c r="Q24" i="35" s="1"/>
  <c r="H48" i="35"/>
  <c r="H53" i="35" s="1"/>
  <c r="S48" i="35"/>
  <c r="S53" i="35" s="1"/>
  <c r="F50" i="35"/>
  <c r="F54" i="35" s="1"/>
  <c r="K50" i="35"/>
  <c r="K51" i="35" s="1"/>
  <c r="K55" i="35" s="1"/>
  <c r="J50" i="35"/>
  <c r="J54" i="35" s="1"/>
  <c r="R50" i="35"/>
  <c r="R54" i="35" s="1"/>
  <c r="V50" i="35"/>
  <c r="V54" i="35" s="1"/>
  <c r="A54" i="35"/>
  <c r="C18" i="36"/>
  <c r="C23" i="36" s="1"/>
  <c r="G18" i="36"/>
  <c r="G23" i="36" s="1"/>
  <c r="K18" i="36"/>
  <c r="K23" i="36" s="1"/>
  <c r="O18" i="36"/>
  <c r="O23" i="36" s="1"/>
  <c r="S18" i="36"/>
  <c r="S23" i="36" s="1"/>
  <c r="W18" i="36"/>
  <c r="W23" i="36" s="1"/>
  <c r="E20" i="36"/>
  <c r="E24" i="36" s="1"/>
  <c r="I20" i="36"/>
  <c r="I24" i="36" s="1"/>
  <c r="U20" i="36"/>
  <c r="U24" i="36" s="1"/>
  <c r="F20" i="36"/>
  <c r="F24" i="36" s="1"/>
  <c r="Q20" i="36"/>
  <c r="Q24" i="36" s="1"/>
  <c r="C50" i="36"/>
  <c r="C54" i="36" s="1"/>
  <c r="K50" i="36"/>
  <c r="K54" i="36" s="1"/>
  <c r="S50" i="36"/>
  <c r="S54" i="36" s="1"/>
  <c r="G50" i="36"/>
  <c r="G54" i="36" s="1"/>
  <c r="R50" i="36"/>
  <c r="R54" i="36" s="1"/>
  <c r="W50" i="36"/>
  <c r="W54" i="36" s="1"/>
  <c r="A23" i="37"/>
  <c r="K18" i="37"/>
  <c r="E18" i="37"/>
  <c r="E23" i="37" s="1"/>
  <c r="J18" i="37"/>
  <c r="J23" i="37" s="1"/>
  <c r="N18" i="37"/>
  <c r="N23" i="37" s="1"/>
  <c r="S18" i="37"/>
  <c r="S23" i="37" s="1"/>
  <c r="W18" i="37"/>
  <c r="W23" i="37" s="1"/>
  <c r="R18" i="37"/>
  <c r="R23" i="37" s="1"/>
  <c r="D20" i="37"/>
  <c r="D24" i="37" s="1"/>
  <c r="I20" i="37"/>
  <c r="R20" i="37"/>
  <c r="R24" i="37" s="1"/>
  <c r="X20" i="37"/>
  <c r="X24" i="37" s="1"/>
  <c r="L20" i="37"/>
  <c r="L24" i="37" s="1"/>
  <c r="H48" i="37"/>
  <c r="H53" i="37" s="1"/>
  <c r="C50" i="37"/>
  <c r="C54" i="37" s="1"/>
  <c r="E50" i="37"/>
  <c r="E54" i="37" s="1"/>
  <c r="G50" i="37"/>
  <c r="G54" i="37" s="1"/>
  <c r="I50" i="37"/>
  <c r="K50" i="37"/>
  <c r="K54" i="37" s="1"/>
  <c r="M50" i="37"/>
  <c r="M54" i="37" s="1"/>
  <c r="O50" i="37"/>
  <c r="O54" i="37" s="1"/>
  <c r="S50" i="37"/>
  <c r="W50" i="37"/>
  <c r="W54" i="37" s="1"/>
  <c r="F50" i="37"/>
  <c r="F54" i="37" s="1"/>
  <c r="R50" i="37"/>
  <c r="R54" i="37" s="1"/>
  <c r="V50" i="37"/>
  <c r="V54" i="37" s="1"/>
  <c r="F18" i="38"/>
  <c r="F23" i="38" s="1"/>
  <c r="J18" i="38"/>
  <c r="J23" i="38" s="1"/>
  <c r="N18" i="38"/>
  <c r="N23" i="38" s="1"/>
  <c r="R18" i="38"/>
  <c r="R23" i="38" s="1"/>
  <c r="D20" i="38"/>
  <c r="F20" i="38"/>
  <c r="F24" i="38" s="1"/>
  <c r="H20" i="38"/>
  <c r="H24" i="38" s="1"/>
  <c r="L20" i="38"/>
  <c r="N20" i="38"/>
  <c r="N24" i="38" s="1"/>
  <c r="T20" i="38"/>
  <c r="T24" i="38" s="1"/>
  <c r="X20" i="38"/>
  <c r="G50" i="38"/>
  <c r="G54" i="38" s="1"/>
  <c r="J50" i="38"/>
  <c r="M50" i="38"/>
  <c r="M54" i="38" s="1"/>
  <c r="O50" i="38"/>
  <c r="O54" i="38" s="1"/>
  <c r="W50" i="38"/>
  <c r="W54" i="38" s="1"/>
  <c r="Q50" i="38"/>
  <c r="Q54" i="38" s="1"/>
  <c r="U50" i="38"/>
  <c r="U54" i="38" s="1"/>
  <c r="A54" i="38"/>
  <c r="M20" i="36"/>
  <c r="M24" i="36" s="1"/>
  <c r="K23" i="37"/>
  <c r="M21" i="37"/>
  <c r="M25" i="37" s="1"/>
  <c r="F23" i="35"/>
  <c r="M21" i="38"/>
  <c r="M25" i="38" s="1"/>
  <c r="Q21" i="38"/>
  <c r="Q25" i="38" s="1"/>
  <c r="C54" i="38"/>
  <c r="K54" i="38"/>
  <c r="D24" i="38"/>
  <c r="X24" i="38"/>
  <c r="V21" i="38"/>
  <c r="V25" i="38" s="1"/>
  <c r="L24" i="38"/>
  <c r="U48" i="38"/>
  <c r="U53" i="38" s="1"/>
  <c r="Q48" i="38"/>
  <c r="Q53" i="38" s="1"/>
  <c r="M48" i="38"/>
  <c r="M53" i="38" s="1"/>
  <c r="I48" i="38"/>
  <c r="I53" i="38" s="1"/>
  <c r="E48" i="38"/>
  <c r="E53" i="38" s="1"/>
  <c r="D48" i="38"/>
  <c r="D53" i="38" s="1"/>
  <c r="J48" i="38"/>
  <c r="J53" i="38" s="1"/>
  <c r="O48" i="38"/>
  <c r="O53" i="38" s="1"/>
  <c r="T48" i="38"/>
  <c r="T53" i="38" s="1"/>
  <c r="J54" i="38"/>
  <c r="A53" i="38"/>
  <c r="X54" i="38"/>
  <c r="M24" i="38"/>
  <c r="F48" i="38"/>
  <c r="F53" i="38" s="1"/>
  <c r="K48" i="38"/>
  <c r="K53" i="38" s="1"/>
  <c r="P48" i="38"/>
  <c r="P53" i="38" s="1"/>
  <c r="V48" i="38"/>
  <c r="V53" i="38" s="1"/>
  <c r="V54" i="38"/>
  <c r="N21" i="38"/>
  <c r="N25" i="38" s="1"/>
  <c r="G48" i="38"/>
  <c r="G53" i="38" s="1"/>
  <c r="L48" i="38"/>
  <c r="L53" i="38" s="1"/>
  <c r="R48" i="38"/>
  <c r="R53" i="38" s="1"/>
  <c r="W48" i="38"/>
  <c r="W53" i="38" s="1"/>
  <c r="R54" i="38"/>
  <c r="A24" i="38"/>
  <c r="W20" i="38"/>
  <c r="O20" i="38"/>
  <c r="K20" i="38"/>
  <c r="G20" i="38"/>
  <c r="C20" i="38"/>
  <c r="E20" i="38"/>
  <c r="J20" i="38"/>
  <c r="P20" i="38"/>
  <c r="U20" i="38"/>
  <c r="C48" i="38"/>
  <c r="C53" i="38" s="1"/>
  <c r="H48" i="38"/>
  <c r="H53" i="38" s="1"/>
  <c r="N48" i="38"/>
  <c r="N53" i="38" s="1"/>
  <c r="S48" i="38"/>
  <c r="S53" i="38" s="1"/>
  <c r="X48" i="38"/>
  <c r="X53" i="38" s="1"/>
  <c r="M51" i="38"/>
  <c r="M55" i="38" s="1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54" i="37"/>
  <c r="T24" i="37"/>
  <c r="S54" i="37"/>
  <c r="U48" i="37"/>
  <c r="U53" i="37" s="1"/>
  <c r="Q48" i="37"/>
  <c r="Q53" i="37" s="1"/>
  <c r="M48" i="37"/>
  <c r="M53" i="37" s="1"/>
  <c r="I48" i="37"/>
  <c r="I53" i="37" s="1"/>
  <c r="E48" i="37"/>
  <c r="E53" i="37" s="1"/>
  <c r="D48" i="37"/>
  <c r="D53" i="37" s="1"/>
  <c r="J48" i="37"/>
  <c r="J53" i="37" s="1"/>
  <c r="O48" i="37"/>
  <c r="O53" i="37" s="1"/>
  <c r="T48" i="37"/>
  <c r="T53" i="37" s="1"/>
  <c r="J54" i="37"/>
  <c r="A53" i="37"/>
  <c r="X54" i="37"/>
  <c r="F48" i="37"/>
  <c r="F53" i="37" s="1"/>
  <c r="K48" i="37"/>
  <c r="K53" i="37" s="1"/>
  <c r="P48" i="37"/>
  <c r="P53" i="37" s="1"/>
  <c r="V48" i="37"/>
  <c r="V53" i="37" s="1"/>
  <c r="Q54" i="37"/>
  <c r="N21" i="37"/>
  <c r="N25" i="37" s="1"/>
  <c r="I24" i="37"/>
  <c r="G53" i="37"/>
  <c r="L48" i="37"/>
  <c r="L53" i="37" s="1"/>
  <c r="R48" i="37"/>
  <c r="R53" i="37" s="1"/>
  <c r="W48" i="37"/>
  <c r="W53" i="37" s="1"/>
  <c r="A24" i="37"/>
  <c r="W20" i="37"/>
  <c r="S20" i="37"/>
  <c r="O20" i="37"/>
  <c r="K20" i="37"/>
  <c r="G20" i="37"/>
  <c r="C20" i="37"/>
  <c r="E20" i="37"/>
  <c r="J20" i="37"/>
  <c r="P20" i="37"/>
  <c r="U20" i="37"/>
  <c r="C48" i="37"/>
  <c r="C53" i="37" s="1"/>
  <c r="N48" i="37"/>
  <c r="N53" i="37" s="1"/>
  <c r="S48" i="37"/>
  <c r="S53" i="37" s="1"/>
  <c r="X48" i="37"/>
  <c r="X53" i="37" s="1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D50" i="37"/>
  <c r="H50" i="37"/>
  <c r="L50" i="37"/>
  <c r="P50" i="37"/>
  <c r="T50" i="37"/>
  <c r="N24" i="36"/>
  <c r="V48" i="36"/>
  <c r="V53" i="36" s="1"/>
  <c r="R48" i="36"/>
  <c r="R53" i="36" s="1"/>
  <c r="N48" i="36"/>
  <c r="N53" i="36" s="1"/>
  <c r="J48" i="36"/>
  <c r="J53" i="36" s="1"/>
  <c r="F48" i="36"/>
  <c r="F53" i="36" s="1"/>
  <c r="A53" i="36"/>
  <c r="T48" i="36"/>
  <c r="T53" i="36" s="1"/>
  <c r="P48" i="36"/>
  <c r="P53" i="36" s="1"/>
  <c r="H48" i="36"/>
  <c r="H53" i="36" s="1"/>
  <c r="U48" i="36"/>
  <c r="U53" i="36" s="1"/>
  <c r="Q48" i="36"/>
  <c r="Q53" i="36" s="1"/>
  <c r="M48" i="36"/>
  <c r="M53" i="36" s="1"/>
  <c r="I48" i="36"/>
  <c r="I53" i="36" s="1"/>
  <c r="E48" i="36"/>
  <c r="E53" i="36" s="1"/>
  <c r="X48" i="36"/>
  <c r="X53" i="36" s="1"/>
  <c r="L48" i="36"/>
  <c r="L53" i="36" s="1"/>
  <c r="D48" i="36"/>
  <c r="D53" i="36" s="1"/>
  <c r="S48" i="36"/>
  <c r="S53" i="36" s="1"/>
  <c r="W48" i="36"/>
  <c r="W53" i="36" s="1"/>
  <c r="U18" i="36"/>
  <c r="U23" i="36" s="1"/>
  <c r="K48" i="36"/>
  <c r="K53" i="36" s="1"/>
  <c r="V54" i="36"/>
  <c r="V24" i="36"/>
  <c r="G53" i="36"/>
  <c r="C48" i="36"/>
  <c r="C53" i="36" s="1"/>
  <c r="O48" i="36"/>
  <c r="O53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50" i="36"/>
  <c r="H50" i="36"/>
  <c r="L50" i="36"/>
  <c r="P50" i="36"/>
  <c r="T50" i="36"/>
  <c r="X50" i="36"/>
  <c r="O54" i="36"/>
  <c r="E18" i="36"/>
  <c r="E23" i="36" s="1"/>
  <c r="I18" i="36"/>
  <c r="I23" i="36" s="1"/>
  <c r="Q18" i="36"/>
  <c r="Q23" i="36" s="1"/>
  <c r="D20" i="36"/>
  <c r="H20" i="36"/>
  <c r="L20" i="36"/>
  <c r="P20" i="36"/>
  <c r="T20" i="36"/>
  <c r="E50" i="36"/>
  <c r="I50" i="36"/>
  <c r="M50" i="36"/>
  <c r="Q50" i="36"/>
  <c r="R21" i="35"/>
  <c r="R25" i="35" s="1"/>
  <c r="F21" i="35"/>
  <c r="F25" i="35" s="1"/>
  <c r="V48" i="35"/>
  <c r="V53" i="35" s="1"/>
  <c r="R48" i="35"/>
  <c r="R53" i="35" s="1"/>
  <c r="N48" i="35"/>
  <c r="N53" i="35" s="1"/>
  <c r="J48" i="35"/>
  <c r="J53" i="35" s="1"/>
  <c r="F48" i="35"/>
  <c r="F53" i="35" s="1"/>
  <c r="P48" i="35"/>
  <c r="P53" i="35" s="1"/>
  <c r="U48" i="35"/>
  <c r="U53" i="35" s="1"/>
  <c r="Q48" i="35"/>
  <c r="Q53" i="35" s="1"/>
  <c r="M48" i="35"/>
  <c r="M53" i="35" s="1"/>
  <c r="I53" i="35"/>
  <c r="E48" i="35"/>
  <c r="E53" i="35" s="1"/>
  <c r="A53" i="35"/>
  <c r="X48" i="35"/>
  <c r="X53" i="35" s="1"/>
  <c r="T48" i="35"/>
  <c r="T53" i="35" s="1"/>
  <c r="D48" i="35"/>
  <c r="D53" i="35" s="1"/>
  <c r="L48" i="35"/>
  <c r="L53" i="35" s="1"/>
  <c r="U51" i="35"/>
  <c r="U55" i="35" s="1"/>
  <c r="J21" i="35"/>
  <c r="J25" i="35" s="1"/>
  <c r="X20" i="35"/>
  <c r="G48" i="35"/>
  <c r="G53" i="35" s="1"/>
  <c r="O48" i="35"/>
  <c r="O53" i="35" s="1"/>
  <c r="D18" i="35"/>
  <c r="D23" i="35" s="1"/>
  <c r="H18" i="35"/>
  <c r="H23" i="35" s="1"/>
  <c r="L18" i="35"/>
  <c r="L23" i="35" s="1"/>
  <c r="P18" i="35"/>
  <c r="P23" i="35" s="1"/>
  <c r="T18" i="35"/>
  <c r="T23" i="35" s="1"/>
  <c r="X18" i="35"/>
  <c r="X23" i="35" s="1"/>
  <c r="C20" i="35"/>
  <c r="G20" i="35"/>
  <c r="K20" i="35"/>
  <c r="O20" i="35"/>
  <c r="S20" i="35"/>
  <c r="W20" i="35"/>
  <c r="A23" i="35"/>
  <c r="A24" i="35"/>
  <c r="D50" i="35"/>
  <c r="H50" i="35"/>
  <c r="L50" i="35"/>
  <c r="P50" i="35"/>
  <c r="T50" i="35"/>
  <c r="X50" i="35"/>
  <c r="O54" i="35"/>
  <c r="E18" i="35"/>
  <c r="E23" i="35" s="1"/>
  <c r="I18" i="35"/>
  <c r="I23" i="35" s="1"/>
  <c r="M18" i="35"/>
  <c r="M23" i="35" s="1"/>
  <c r="Q18" i="35"/>
  <c r="Q23" i="35" s="1"/>
  <c r="D20" i="35"/>
  <c r="H20" i="35"/>
  <c r="L20" i="35"/>
  <c r="P20" i="35"/>
  <c r="T20" i="35"/>
  <c r="E50" i="35"/>
  <c r="I50" i="35"/>
  <c r="M50" i="35"/>
  <c r="Q50" i="35"/>
  <c r="C49" i="34"/>
  <c r="A49" i="34"/>
  <c r="N50" i="34" s="1"/>
  <c r="C47" i="34"/>
  <c r="A47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A19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A17" i="34"/>
  <c r="A23" i="34" s="1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A49" i="33"/>
  <c r="X50" i="33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A47" i="33"/>
  <c r="L48" i="33" s="1"/>
  <c r="C19" i="33"/>
  <c r="A19" i="33"/>
  <c r="C17" i="33"/>
  <c r="A17" i="33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A49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47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19" i="32"/>
  <c r="P20" i="32" s="1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A17" i="32"/>
  <c r="C18" i="32" s="1"/>
  <c r="C23" i="32" s="1"/>
  <c r="R51" i="37" l="1"/>
  <c r="R55" i="37" s="1"/>
  <c r="V51" i="37"/>
  <c r="V55" i="37" s="1"/>
  <c r="O51" i="37"/>
  <c r="O55" i="37" s="1"/>
  <c r="F21" i="37"/>
  <c r="F25" i="37" s="1"/>
  <c r="X50" i="32"/>
  <c r="X54" i="32" s="1"/>
  <c r="H50" i="32"/>
  <c r="H48" i="32"/>
  <c r="V51" i="36"/>
  <c r="V55" i="36" s="1"/>
  <c r="J21" i="36"/>
  <c r="J25" i="36" s="1"/>
  <c r="G51" i="35"/>
  <c r="G55" i="35" s="1"/>
  <c r="V51" i="35"/>
  <c r="V55" i="35" s="1"/>
  <c r="W51" i="35"/>
  <c r="W55" i="35" s="1"/>
  <c r="G54" i="35"/>
  <c r="P20" i="33"/>
  <c r="J20" i="33"/>
  <c r="S51" i="35"/>
  <c r="S55" i="35" s="1"/>
  <c r="C51" i="35"/>
  <c r="V21" i="35"/>
  <c r="V25" i="35" s="1"/>
  <c r="U21" i="35"/>
  <c r="U25" i="35" s="1"/>
  <c r="A53" i="34"/>
  <c r="N48" i="34"/>
  <c r="S48" i="32"/>
  <c r="S53" i="32" s="1"/>
  <c r="C50" i="32"/>
  <c r="E50" i="32"/>
  <c r="E54" i="32" s="1"/>
  <c r="C50" i="33"/>
  <c r="C54" i="33" s="1"/>
  <c r="C20" i="34"/>
  <c r="C24" i="34" s="1"/>
  <c r="E20" i="34"/>
  <c r="E24" i="34" s="1"/>
  <c r="G20" i="34"/>
  <c r="S54" i="35"/>
  <c r="K54" i="35"/>
  <c r="C54" i="35"/>
  <c r="C55" i="35" s="1"/>
  <c r="N51" i="35"/>
  <c r="N55" i="35" s="1"/>
  <c r="N21" i="35"/>
  <c r="N25" i="35" s="1"/>
  <c r="W51" i="36"/>
  <c r="W55" i="36" s="1"/>
  <c r="V21" i="36"/>
  <c r="V25" i="36" s="1"/>
  <c r="R21" i="36"/>
  <c r="R25" i="36" s="1"/>
  <c r="I21" i="37"/>
  <c r="I25" i="37" s="1"/>
  <c r="U51" i="37"/>
  <c r="U55" i="37" s="1"/>
  <c r="F51" i="38"/>
  <c r="F55" i="38" s="1"/>
  <c r="R21" i="38"/>
  <c r="R25" i="38" s="1"/>
  <c r="I21" i="38"/>
  <c r="I25" i="38" s="1"/>
  <c r="E18" i="32"/>
  <c r="E23" i="32" s="1"/>
  <c r="C18" i="33"/>
  <c r="C23" i="33" s="1"/>
  <c r="C48" i="34"/>
  <c r="C53" i="34" s="1"/>
  <c r="N21" i="36"/>
  <c r="N25" i="36" s="1"/>
  <c r="R21" i="37"/>
  <c r="R25" i="37" s="1"/>
  <c r="Q24" i="37"/>
  <c r="V21" i="37"/>
  <c r="V25" i="37" s="1"/>
  <c r="I24" i="38"/>
  <c r="U51" i="38"/>
  <c r="U55" i="38" s="1"/>
  <c r="O51" i="38"/>
  <c r="O55" i="38" s="1"/>
  <c r="F21" i="38"/>
  <c r="F25" i="38" s="1"/>
  <c r="F21" i="36"/>
  <c r="F25" i="36" s="1"/>
  <c r="W18" i="32"/>
  <c r="W23" i="32" s="1"/>
  <c r="I18" i="32"/>
  <c r="I23" i="32" s="1"/>
  <c r="K18" i="32"/>
  <c r="K23" i="32" s="1"/>
  <c r="M18" i="32"/>
  <c r="M23" i="32" s="1"/>
  <c r="O18" i="32"/>
  <c r="O23" i="32" s="1"/>
  <c r="Q18" i="32"/>
  <c r="Q23" i="32" s="1"/>
  <c r="S18" i="32"/>
  <c r="S23" i="32" s="1"/>
  <c r="U18" i="32"/>
  <c r="U23" i="32" s="1"/>
  <c r="E20" i="32"/>
  <c r="E24" i="32" s="1"/>
  <c r="U20" i="32"/>
  <c r="U21" i="32" s="1"/>
  <c r="U25" i="32" s="1"/>
  <c r="C48" i="32"/>
  <c r="C53" i="32" s="1"/>
  <c r="K48" i="32"/>
  <c r="K53" i="32" s="1"/>
  <c r="X48" i="32"/>
  <c r="X53" i="32" s="1"/>
  <c r="G50" i="32"/>
  <c r="G54" i="32" s="1"/>
  <c r="I50" i="32"/>
  <c r="I54" i="32" s="1"/>
  <c r="K50" i="32"/>
  <c r="K51" i="32" s="1"/>
  <c r="K55" i="32" s="1"/>
  <c r="M50" i="32"/>
  <c r="M54" i="32" s="1"/>
  <c r="O50" i="32"/>
  <c r="O54" i="32" s="1"/>
  <c r="Q50" i="32"/>
  <c r="Q54" i="32" s="1"/>
  <c r="U50" i="32"/>
  <c r="U54" i="32" s="1"/>
  <c r="N50" i="32"/>
  <c r="N54" i="32" s="1"/>
  <c r="S50" i="32"/>
  <c r="W50" i="32"/>
  <c r="W54" i="32" s="1"/>
  <c r="A23" i="33"/>
  <c r="D18" i="33"/>
  <c r="D23" i="33" s="1"/>
  <c r="E18" i="33"/>
  <c r="E23" i="33" s="1"/>
  <c r="G18" i="33"/>
  <c r="G23" i="33" s="1"/>
  <c r="J18" i="33"/>
  <c r="J23" i="33" s="1"/>
  <c r="M18" i="33"/>
  <c r="M23" i="33" s="1"/>
  <c r="O18" i="33"/>
  <c r="O23" i="33" s="1"/>
  <c r="R18" i="33"/>
  <c r="R23" i="33" s="1"/>
  <c r="U18" i="33"/>
  <c r="U23" i="33" s="1"/>
  <c r="W18" i="33"/>
  <c r="W23" i="33" s="1"/>
  <c r="H20" i="33"/>
  <c r="H24" i="33" s="1"/>
  <c r="L20" i="33"/>
  <c r="Q20" i="33"/>
  <c r="T20" i="33"/>
  <c r="T24" i="33" s="1"/>
  <c r="F20" i="33"/>
  <c r="F24" i="33" s="1"/>
  <c r="V20" i="33"/>
  <c r="V24" i="33" s="1"/>
  <c r="F50" i="33"/>
  <c r="F54" i="33" s="1"/>
  <c r="J50" i="33"/>
  <c r="N50" i="33"/>
  <c r="N54" i="33" s="1"/>
  <c r="Q50" i="33"/>
  <c r="Q54" i="33" s="1"/>
  <c r="U50" i="33"/>
  <c r="U54" i="33" s="1"/>
  <c r="A54" i="33"/>
  <c r="O18" i="34"/>
  <c r="O23" i="34" s="1"/>
  <c r="X20" i="34"/>
  <c r="X24" i="34" s="1"/>
  <c r="O20" i="34"/>
  <c r="E48" i="34"/>
  <c r="E53" i="34" s="1"/>
  <c r="G48" i="34"/>
  <c r="G53" i="34" s="1"/>
  <c r="K48" i="34"/>
  <c r="K53" i="34" s="1"/>
  <c r="Q48" i="34"/>
  <c r="Q53" i="34" s="1"/>
  <c r="J48" i="34"/>
  <c r="J53" i="34" s="1"/>
  <c r="O48" i="34"/>
  <c r="O53" i="34" s="1"/>
  <c r="S48" i="34"/>
  <c r="S53" i="34" s="1"/>
  <c r="W48" i="34"/>
  <c r="W53" i="34" s="1"/>
  <c r="X21" i="38"/>
  <c r="X25" i="38" s="1"/>
  <c r="A23" i="32"/>
  <c r="G18" i="32"/>
  <c r="G23" i="32" s="1"/>
  <c r="F18" i="32"/>
  <c r="F23" i="32" s="1"/>
  <c r="J18" i="32"/>
  <c r="J23" i="32" s="1"/>
  <c r="N18" i="32"/>
  <c r="N23" i="32" s="1"/>
  <c r="R18" i="32"/>
  <c r="R23" i="32" s="1"/>
  <c r="V18" i="32"/>
  <c r="V23" i="32" s="1"/>
  <c r="J20" i="32"/>
  <c r="J24" i="32" s="1"/>
  <c r="R20" i="32"/>
  <c r="M20" i="32"/>
  <c r="M24" i="32" s="1"/>
  <c r="H53" i="32"/>
  <c r="P48" i="32"/>
  <c r="P53" i="32" s="1"/>
  <c r="F50" i="32"/>
  <c r="J50" i="32"/>
  <c r="J54" i="32" s="1"/>
  <c r="R50" i="32"/>
  <c r="V50" i="32"/>
  <c r="A54" i="32"/>
  <c r="F18" i="33"/>
  <c r="F23" i="33" s="1"/>
  <c r="I18" i="33"/>
  <c r="I23" i="33" s="1"/>
  <c r="K18" i="33"/>
  <c r="K23" i="33" s="1"/>
  <c r="N18" i="33"/>
  <c r="N23" i="33" s="1"/>
  <c r="Q18" i="33"/>
  <c r="Q23" i="33" s="1"/>
  <c r="S18" i="33"/>
  <c r="S23" i="33" s="1"/>
  <c r="V18" i="33"/>
  <c r="V23" i="33" s="1"/>
  <c r="D20" i="33"/>
  <c r="D24" i="33" s="1"/>
  <c r="I20" i="33"/>
  <c r="I24" i="33" s="1"/>
  <c r="M20" i="33"/>
  <c r="R20" i="33"/>
  <c r="R24" i="33" s="1"/>
  <c r="X20" i="33"/>
  <c r="N20" i="33"/>
  <c r="N24" i="33" s="1"/>
  <c r="E50" i="33"/>
  <c r="E54" i="33" s="1"/>
  <c r="G50" i="33"/>
  <c r="G54" i="33" s="1"/>
  <c r="I50" i="33"/>
  <c r="I54" i="33" s="1"/>
  <c r="K50" i="33"/>
  <c r="K54" i="33" s="1"/>
  <c r="O50" i="33"/>
  <c r="O54" i="33" s="1"/>
  <c r="S50" i="33"/>
  <c r="S54" i="33" s="1"/>
  <c r="W50" i="33"/>
  <c r="W54" i="33" s="1"/>
  <c r="M50" i="33"/>
  <c r="M54" i="33" s="1"/>
  <c r="R50" i="33"/>
  <c r="R54" i="33" s="1"/>
  <c r="V50" i="33"/>
  <c r="V54" i="33" s="1"/>
  <c r="D18" i="34"/>
  <c r="D23" i="34" s="1"/>
  <c r="H18" i="34"/>
  <c r="H23" i="34" s="1"/>
  <c r="J18" i="34"/>
  <c r="J23" i="34" s="1"/>
  <c r="L18" i="34"/>
  <c r="L23" i="34" s="1"/>
  <c r="P18" i="34"/>
  <c r="P23" i="34" s="1"/>
  <c r="R18" i="34"/>
  <c r="R23" i="34" s="1"/>
  <c r="T18" i="34"/>
  <c r="T23" i="34" s="1"/>
  <c r="X18" i="34"/>
  <c r="X23" i="34" s="1"/>
  <c r="I20" i="34"/>
  <c r="K20" i="34"/>
  <c r="K24" i="34" s="1"/>
  <c r="Q20" i="34"/>
  <c r="Q24" i="34" s="1"/>
  <c r="S20" i="34"/>
  <c r="S24" i="34" s="1"/>
  <c r="U20" i="34"/>
  <c r="U24" i="34" s="1"/>
  <c r="W20" i="34"/>
  <c r="M20" i="34"/>
  <c r="M24" i="34" s="1"/>
  <c r="A24" i="34"/>
  <c r="F48" i="34"/>
  <c r="F53" i="34" s="1"/>
  <c r="I48" i="34"/>
  <c r="I53" i="34" s="1"/>
  <c r="M48" i="34"/>
  <c r="M53" i="34" s="1"/>
  <c r="U48" i="34"/>
  <c r="U53" i="34" s="1"/>
  <c r="N53" i="34"/>
  <c r="R48" i="34"/>
  <c r="R53" i="34" s="1"/>
  <c r="V48" i="34"/>
  <c r="V53" i="34" s="1"/>
  <c r="W51" i="37"/>
  <c r="W55" i="37" s="1"/>
  <c r="K51" i="37"/>
  <c r="K55" i="37" s="1"/>
  <c r="S51" i="36"/>
  <c r="S55" i="36" s="1"/>
  <c r="M21" i="36"/>
  <c r="M25" i="36" s="1"/>
  <c r="X21" i="37"/>
  <c r="X25" i="37" s="1"/>
  <c r="J51" i="36"/>
  <c r="J55" i="36" s="1"/>
  <c r="E51" i="38"/>
  <c r="E55" i="38" s="1"/>
  <c r="C51" i="37"/>
  <c r="H21" i="37"/>
  <c r="H25" i="37" s="1"/>
  <c r="K51" i="36"/>
  <c r="K55" i="36" s="1"/>
  <c r="F51" i="36"/>
  <c r="F55" i="36" s="1"/>
  <c r="Y53" i="36"/>
  <c r="R51" i="35"/>
  <c r="R55" i="35" s="1"/>
  <c r="U21" i="36"/>
  <c r="U25" i="36" s="1"/>
  <c r="H21" i="38"/>
  <c r="H25" i="38" s="1"/>
  <c r="J51" i="35"/>
  <c r="J55" i="35" s="1"/>
  <c r="N51" i="36"/>
  <c r="N55" i="36" s="1"/>
  <c r="F51" i="37"/>
  <c r="F55" i="37" s="1"/>
  <c r="M51" i="37"/>
  <c r="M55" i="37" s="1"/>
  <c r="E51" i="37"/>
  <c r="E55" i="37" s="1"/>
  <c r="Y23" i="38"/>
  <c r="Y23" i="37"/>
  <c r="I21" i="35"/>
  <c r="I25" i="35" s="1"/>
  <c r="E21" i="36"/>
  <c r="E25" i="36" s="1"/>
  <c r="G51" i="36"/>
  <c r="G55" i="36" s="1"/>
  <c r="O51" i="35"/>
  <c r="O55" i="35" s="1"/>
  <c r="F51" i="35"/>
  <c r="F55" i="35" s="1"/>
  <c r="Y53" i="35"/>
  <c r="L54" i="38"/>
  <c r="L51" i="38"/>
  <c r="L55" i="38" s="1"/>
  <c r="C55" i="38"/>
  <c r="Y53" i="38"/>
  <c r="E21" i="38"/>
  <c r="E25" i="38" s="1"/>
  <c r="E24" i="38"/>
  <c r="O21" i="38"/>
  <c r="O25" i="38" s="1"/>
  <c r="O24" i="38"/>
  <c r="X51" i="38"/>
  <c r="X55" i="38" s="1"/>
  <c r="T21" i="38"/>
  <c r="T25" i="38" s="1"/>
  <c r="D21" i="38"/>
  <c r="D25" i="38" s="1"/>
  <c r="H51" i="38"/>
  <c r="H55" i="38" s="1"/>
  <c r="H54" i="38"/>
  <c r="U21" i="38"/>
  <c r="U25" i="38" s="1"/>
  <c r="U24" i="38"/>
  <c r="C21" i="38"/>
  <c r="C24" i="38"/>
  <c r="S21" i="38"/>
  <c r="S25" i="38" s="1"/>
  <c r="S24" i="38"/>
  <c r="V51" i="38"/>
  <c r="V55" i="38" s="1"/>
  <c r="I51" i="38"/>
  <c r="I55" i="38" s="1"/>
  <c r="S51" i="38"/>
  <c r="S55" i="38" s="1"/>
  <c r="G51" i="38"/>
  <c r="G55" i="38" s="1"/>
  <c r="T54" i="38"/>
  <c r="T51" i="38"/>
  <c r="T55" i="38" s="1"/>
  <c r="D54" i="38"/>
  <c r="D51" i="38"/>
  <c r="D55" i="38" s="1"/>
  <c r="P24" i="38"/>
  <c r="P21" i="38"/>
  <c r="P25" i="38" s="1"/>
  <c r="G21" i="38"/>
  <c r="G25" i="38" s="1"/>
  <c r="G24" i="38"/>
  <c r="W21" i="38"/>
  <c r="W25" i="38" s="1"/>
  <c r="W24" i="38"/>
  <c r="J51" i="38"/>
  <c r="J55" i="38" s="1"/>
  <c r="Q51" i="38"/>
  <c r="Q55" i="38" s="1"/>
  <c r="P51" i="38"/>
  <c r="P55" i="38" s="1"/>
  <c r="P54" i="38"/>
  <c r="N51" i="38"/>
  <c r="N55" i="38" s="1"/>
  <c r="J24" i="38"/>
  <c r="J21" i="38"/>
  <c r="J25" i="38" s="1"/>
  <c r="K24" i="38"/>
  <c r="K21" i="38"/>
  <c r="K25" i="38" s="1"/>
  <c r="L21" i="38"/>
  <c r="L25" i="38" s="1"/>
  <c r="W51" i="38"/>
  <c r="W55" i="38" s="1"/>
  <c r="K51" i="38"/>
  <c r="K55" i="38" s="1"/>
  <c r="C51" i="38"/>
  <c r="U21" i="37"/>
  <c r="U25" i="37" s="1"/>
  <c r="U24" i="37"/>
  <c r="S21" i="37"/>
  <c r="S25" i="37" s="1"/>
  <c r="S24" i="37"/>
  <c r="T54" i="37"/>
  <c r="T51" i="37"/>
  <c r="T55" i="37" s="1"/>
  <c r="D54" i="37"/>
  <c r="D51" i="37"/>
  <c r="D55" i="37" s="1"/>
  <c r="P24" i="37"/>
  <c r="P21" i="37"/>
  <c r="P25" i="37" s="1"/>
  <c r="G21" i="37"/>
  <c r="G25" i="37" s="1"/>
  <c r="G24" i="37"/>
  <c r="W21" i="37"/>
  <c r="W25" i="37" s="1"/>
  <c r="W24" i="37"/>
  <c r="J51" i="37"/>
  <c r="J55" i="37" s="1"/>
  <c r="L21" i="37"/>
  <c r="L25" i="37" s="1"/>
  <c r="P51" i="37"/>
  <c r="P55" i="37" s="1"/>
  <c r="P54" i="37"/>
  <c r="N51" i="37"/>
  <c r="N55" i="37" s="1"/>
  <c r="J24" i="37"/>
  <c r="J21" i="37"/>
  <c r="J25" i="37" s="1"/>
  <c r="K24" i="37"/>
  <c r="K21" i="37"/>
  <c r="K25" i="37" s="1"/>
  <c r="S51" i="37"/>
  <c r="S55" i="37" s="1"/>
  <c r="G51" i="37"/>
  <c r="G55" i="37" s="1"/>
  <c r="X51" i="37"/>
  <c r="X55" i="37" s="1"/>
  <c r="T21" i="37"/>
  <c r="T25" i="37" s="1"/>
  <c r="D21" i="37"/>
  <c r="D25" i="37" s="1"/>
  <c r="H51" i="37"/>
  <c r="H55" i="37" s="1"/>
  <c r="H54" i="37"/>
  <c r="C21" i="37"/>
  <c r="C24" i="37"/>
  <c r="L54" i="37"/>
  <c r="L51" i="37"/>
  <c r="L55" i="37" s="1"/>
  <c r="C55" i="37"/>
  <c r="Y53" i="37"/>
  <c r="E21" i="37"/>
  <c r="E25" i="37" s="1"/>
  <c r="E24" i="37"/>
  <c r="O21" i="37"/>
  <c r="O25" i="37" s="1"/>
  <c r="O24" i="37"/>
  <c r="Q51" i="37"/>
  <c r="Q55" i="37" s="1"/>
  <c r="I51" i="37"/>
  <c r="I55" i="37" s="1"/>
  <c r="M51" i="36"/>
  <c r="M55" i="36" s="1"/>
  <c r="M54" i="36"/>
  <c r="P24" i="36"/>
  <c r="P21" i="36"/>
  <c r="P25" i="36" s="1"/>
  <c r="P54" i="36"/>
  <c r="P51" i="36"/>
  <c r="P55" i="36" s="1"/>
  <c r="O24" i="36"/>
  <c r="O21" i="36"/>
  <c r="O25" i="36" s="1"/>
  <c r="I51" i="36"/>
  <c r="I55" i="36" s="1"/>
  <c r="I54" i="36"/>
  <c r="L21" i="36"/>
  <c r="L25" i="36" s="1"/>
  <c r="L24" i="36"/>
  <c r="Y23" i="36"/>
  <c r="U51" i="36"/>
  <c r="U55" i="36" s="1"/>
  <c r="E51" i="36"/>
  <c r="E55" i="36" s="1"/>
  <c r="E54" i="36"/>
  <c r="H24" i="36"/>
  <c r="H21" i="36"/>
  <c r="H25" i="36" s="1"/>
  <c r="X54" i="36"/>
  <c r="X51" i="36"/>
  <c r="X55" i="36" s="1"/>
  <c r="H54" i="36"/>
  <c r="H51" i="36"/>
  <c r="H55" i="36" s="1"/>
  <c r="W24" i="36"/>
  <c r="W21" i="36"/>
  <c r="W25" i="36" s="1"/>
  <c r="G24" i="36"/>
  <c r="G21" i="36"/>
  <c r="G25" i="36" s="1"/>
  <c r="C55" i="36"/>
  <c r="X21" i="36"/>
  <c r="X25" i="36" s="1"/>
  <c r="C51" i="36"/>
  <c r="Q21" i="36"/>
  <c r="Q25" i="36" s="1"/>
  <c r="L54" i="36"/>
  <c r="L51" i="36"/>
  <c r="L55" i="36" s="1"/>
  <c r="K24" i="36"/>
  <c r="K21" i="36"/>
  <c r="K25" i="36" s="1"/>
  <c r="R51" i="36"/>
  <c r="R55" i="36" s="1"/>
  <c r="Q51" i="36"/>
  <c r="Q55" i="36" s="1"/>
  <c r="Q54" i="36"/>
  <c r="T24" i="36"/>
  <c r="T21" i="36"/>
  <c r="T25" i="36" s="1"/>
  <c r="D24" i="36"/>
  <c r="D21" i="36"/>
  <c r="D25" i="36" s="1"/>
  <c r="T54" i="36"/>
  <c r="T51" i="36"/>
  <c r="T55" i="36" s="1"/>
  <c r="D54" i="36"/>
  <c r="D51" i="36"/>
  <c r="D55" i="36" s="1"/>
  <c r="S24" i="36"/>
  <c r="S21" i="36"/>
  <c r="S25" i="36" s="1"/>
  <c r="C24" i="36"/>
  <c r="C21" i="36"/>
  <c r="O51" i="36"/>
  <c r="O55" i="36" s="1"/>
  <c r="I21" i="36"/>
  <c r="I25" i="36" s="1"/>
  <c r="M51" i="35"/>
  <c r="M55" i="35" s="1"/>
  <c r="M54" i="35"/>
  <c r="P21" i="35"/>
  <c r="P25" i="35" s="1"/>
  <c r="P24" i="35"/>
  <c r="P54" i="35"/>
  <c r="P51" i="35"/>
  <c r="P55" i="35" s="1"/>
  <c r="Q21" i="35"/>
  <c r="Q25" i="35" s="1"/>
  <c r="I51" i="35"/>
  <c r="I55" i="35" s="1"/>
  <c r="I54" i="35"/>
  <c r="L54" i="35"/>
  <c r="L51" i="35"/>
  <c r="L55" i="35" s="1"/>
  <c r="K24" i="35"/>
  <c r="K21" i="35"/>
  <c r="K25" i="35" s="1"/>
  <c r="E51" i="35"/>
  <c r="E55" i="35" s="1"/>
  <c r="E54" i="35"/>
  <c r="H24" i="35"/>
  <c r="H21" i="35"/>
  <c r="H25" i="35" s="1"/>
  <c r="X54" i="35"/>
  <c r="X51" i="35"/>
  <c r="X55" i="35" s="1"/>
  <c r="H54" i="35"/>
  <c r="H51" i="35"/>
  <c r="H55" i="35" s="1"/>
  <c r="W24" i="35"/>
  <c r="W21" i="35"/>
  <c r="W25" i="35" s="1"/>
  <c r="G24" i="35"/>
  <c r="G21" i="35"/>
  <c r="G25" i="35" s="1"/>
  <c r="M21" i="35"/>
  <c r="M25" i="35" s="1"/>
  <c r="O24" i="35"/>
  <c r="O21" i="35"/>
  <c r="O25" i="35" s="1"/>
  <c r="L24" i="35"/>
  <c r="L21" i="35"/>
  <c r="L25" i="35" s="1"/>
  <c r="Y23" i="35"/>
  <c r="Q51" i="35"/>
  <c r="Q55" i="35" s="1"/>
  <c r="Q54" i="35"/>
  <c r="T24" i="35"/>
  <c r="T21" i="35"/>
  <c r="T25" i="35" s="1"/>
  <c r="D24" i="35"/>
  <c r="D21" i="35"/>
  <c r="D25" i="35" s="1"/>
  <c r="T54" i="35"/>
  <c r="T51" i="35"/>
  <c r="T55" i="35" s="1"/>
  <c r="D54" i="35"/>
  <c r="D51" i="35"/>
  <c r="D55" i="35" s="1"/>
  <c r="S24" i="35"/>
  <c r="S21" i="35"/>
  <c r="S25" i="35" s="1"/>
  <c r="C24" i="35"/>
  <c r="C21" i="35"/>
  <c r="X21" i="35"/>
  <c r="X25" i="35" s="1"/>
  <c r="X24" i="35"/>
  <c r="E21" i="35"/>
  <c r="E25" i="35" s="1"/>
  <c r="G24" i="34"/>
  <c r="O24" i="34"/>
  <c r="W24" i="34"/>
  <c r="I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V50" i="34"/>
  <c r="H50" i="34"/>
  <c r="P50" i="34"/>
  <c r="X50" i="34"/>
  <c r="U18" i="34"/>
  <c r="U23" i="34" s="1"/>
  <c r="Q18" i="34"/>
  <c r="Q23" i="34" s="1"/>
  <c r="M18" i="34"/>
  <c r="M23" i="34" s="1"/>
  <c r="I18" i="34"/>
  <c r="I23" i="34" s="1"/>
  <c r="E18" i="34"/>
  <c r="E23" i="34" s="1"/>
  <c r="W18" i="34"/>
  <c r="W23" i="34" s="1"/>
  <c r="S18" i="34"/>
  <c r="S23" i="34" s="1"/>
  <c r="K18" i="34"/>
  <c r="K23" i="34" s="1"/>
  <c r="G18" i="34"/>
  <c r="G23" i="34" s="1"/>
  <c r="C18" i="34"/>
  <c r="C23" i="34" s="1"/>
  <c r="F18" i="34"/>
  <c r="F23" i="34" s="1"/>
  <c r="N18" i="34"/>
  <c r="N23" i="34" s="1"/>
  <c r="V18" i="34"/>
  <c r="V23" i="34" s="1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X24" i="33"/>
  <c r="L24" i="33"/>
  <c r="U48" i="33"/>
  <c r="U53" i="33" s="1"/>
  <c r="Q48" i="33"/>
  <c r="Q53" i="33" s="1"/>
  <c r="M48" i="33"/>
  <c r="M53" i="33" s="1"/>
  <c r="I48" i="33"/>
  <c r="I53" i="33" s="1"/>
  <c r="E48" i="33"/>
  <c r="E53" i="33" s="1"/>
  <c r="D48" i="33"/>
  <c r="D53" i="33" s="1"/>
  <c r="J48" i="33"/>
  <c r="J53" i="33" s="1"/>
  <c r="O48" i="33"/>
  <c r="O53" i="33" s="1"/>
  <c r="T48" i="33"/>
  <c r="T53" i="33" s="1"/>
  <c r="J54" i="33"/>
  <c r="A53" i="33"/>
  <c r="X54" i="33"/>
  <c r="M24" i="33"/>
  <c r="F48" i="33"/>
  <c r="F53" i="33" s="1"/>
  <c r="K48" i="33"/>
  <c r="K53" i="33" s="1"/>
  <c r="P48" i="33"/>
  <c r="P53" i="33" s="1"/>
  <c r="V48" i="33"/>
  <c r="V53" i="33" s="1"/>
  <c r="G48" i="33"/>
  <c r="G53" i="33" s="1"/>
  <c r="L53" i="33"/>
  <c r="R48" i="33"/>
  <c r="R53" i="33" s="1"/>
  <c r="W48" i="33"/>
  <c r="W53" i="33" s="1"/>
  <c r="R51" i="33"/>
  <c r="R55" i="33" s="1"/>
  <c r="A24" i="33"/>
  <c r="W20" i="33"/>
  <c r="S20" i="33"/>
  <c r="O20" i="33"/>
  <c r="K20" i="33"/>
  <c r="G20" i="33"/>
  <c r="C20" i="33"/>
  <c r="E20" i="33"/>
  <c r="U20" i="33"/>
  <c r="C48" i="33"/>
  <c r="C53" i="33" s="1"/>
  <c r="H48" i="33"/>
  <c r="H53" i="33" s="1"/>
  <c r="N48" i="33"/>
  <c r="N53" i="33" s="1"/>
  <c r="S48" i="33"/>
  <c r="S53" i="33" s="1"/>
  <c r="X48" i="33"/>
  <c r="X53" i="33" s="1"/>
  <c r="H18" i="33"/>
  <c r="H23" i="33" s="1"/>
  <c r="L18" i="33"/>
  <c r="L23" i="33" s="1"/>
  <c r="P18" i="33"/>
  <c r="P23" i="33" s="1"/>
  <c r="T18" i="33"/>
  <c r="T23" i="33" s="1"/>
  <c r="X18" i="33"/>
  <c r="X23" i="33" s="1"/>
  <c r="D50" i="33"/>
  <c r="H50" i="33"/>
  <c r="L50" i="33"/>
  <c r="P50" i="33"/>
  <c r="T50" i="33"/>
  <c r="E21" i="32"/>
  <c r="E25" i="32" s="1"/>
  <c r="F54" i="32"/>
  <c r="V54" i="32"/>
  <c r="X20" i="32"/>
  <c r="T20" i="32"/>
  <c r="L20" i="32"/>
  <c r="H20" i="32"/>
  <c r="D20" i="32"/>
  <c r="A24" i="32"/>
  <c r="W20" i="32"/>
  <c r="S20" i="32"/>
  <c r="O20" i="32"/>
  <c r="K20" i="32"/>
  <c r="G20" i="32"/>
  <c r="C20" i="32"/>
  <c r="F20" i="32"/>
  <c r="N20" i="32"/>
  <c r="V20" i="32"/>
  <c r="V48" i="32"/>
  <c r="V53" i="32" s="1"/>
  <c r="R48" i="32"/>
  <c r="R53" i="32" s="1"/>
  <c r="N48" i="32"/>
  <c r="N53" i="32" s="1"/>
  <c r="J48" i="32"/>
  <c r="J53" i="32" s="1"/>
  <c r="F48" i="32"/>
  <c r="F53" i="32" s="1"/>
  <c r="U48" i="32"/>
  <c r="U53" i="32" s="1"/>
  <c r="Q48" i="32"/>
  <c r="Q53" i="32" s="1"/>
  <c r="M48" i="32"/>
  <c r="M53" i="32" s="1"/>
  <c r="I48" i="32"/>
  <c r="I53" i="32" s="1"/>
  <c r="E48" i="32"/>
  <c r="E53" i="32" s="1"/>
  <c r="D48" i="32"/>
  <c r="D53" i="32" s="1"/>
  <c r="L48" i="32"/>
  <c r="L53" i="32" s="1"/>
  <c r="T48" i="32"/>
  <c r="T53" i="32" s="1"/>
  <c r="A53" i="32"/>
  <c r="I20" i="32"/>
  <c r="Q20" i="32"/>
  <c r="G48" i="32"/>
  <c r="G53" i="32" s="1"/>
  <c r="O48" i="32"/>
  <c r="O53" i="32" s="1"/>
  <c r="W48" i="32"/>
  <c r="W53" i="32" s="1"/>
  <c r="R54" i="32"/>
  <c r="J21" i="32"/>
  <c r="J25" i="32" s="1"/>
  <c r="R24" i="32"/>
  <c r="C54" i="32"/>
  <c r="K54" i="32"/>
  <c r="S54" i="32"/>
  <c r="D18" i="32"/>
  <c r="D23" i="32" s="1"/>
  <c r="H18" i="32"/>
  <c r="H23" i="32" s="1"/>
  <c r="L18" i="32"/>
  <c r="L23" i="32" s="1"/>
  <c r="P18" i="32"/>
  <c r="P23" i="32" s="1"/>
  <c r="T18" i="32"/>
  <c r="T23" i="32" s="1"/>
  <c r="X18" i="32"/>
  <c r="X23" i="32" s="1"/>
  <c r="D50" i="32"/>
  <c r="L50" i="32"/>
  <c r="P50" i="32"/>
  <c r="T50" i="32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A49" i="30"/>
  <c r="V50" i="30" s="1"/>
  <c r="V54" i="30" s="1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A47" i="30"/>
  <c r="F48" i="30" s="1"/>
  <c r="X19" i="30"/>
  <c r="W19" i="30"/>
  <c r="V19" i="30"/>
  <c r="U19" i="30"/>
  <c r="T19" i="30"/>
  <c r="S19" i="30"/>
  <c r="R19" i="30"/>
  <c r="Q19" i="30"/>
  <c r="P19" i="30"/>
  <c r="O19" i="30"/>
  <c r="N19" i="30"/>
  <c r="L19" i="30"/>
  <c r="K19" i="30"/>
  <c r="J19" i="30"/>
  <c r="I19" i="30"/>
  <c r="H19" i="30"/>
  <c r="G19" i="30"/>
  <c r="F19" i="30"/>
  <c r="E19" i="30"/>
  <c r="D19" i="30"/>
  <c r="C19" i="30"/>
  <c r="A19" i="30"/>
  <c r="X17" i="30"/>
  <c r="W17" i="30"/>
  <c r="V17" i="30"/>
  <c r="U17" i="30"/>
  <c r="T17" i="30"/>
  <c r="S17" i="30"/>
  <c r="R17" i="30"/>
  <c r="Q17" i="30"/>
  <c r="P17" i="30"/>
  <c r="O17" i="30"/>
  <c r="N17" i="30"/>
  <c r="L17" i="30"/>
  <c r="K17" i="30"/>
  <c r="J17" i="30"/>
  <c r="I17" i="30"/>
  <c r="H17" i="30"/>
  <c r="G17" i="30"/>
  <c r="F17" i="30"/>
  <c r="E17" i="30"/>
  <c r="D17" i="30"/>
  <c r="C17" i="30"/>
  <c r="A17" i="30"/>
  <c r="U24" i="32" l="1"/>
  <c r="U51" i="33"/>
  <c r="U55" i="33" s="1"/>
  <c r="I21" i="33"/>
  <c r="I25" i="33" s="1"/>
  <c r="M21" i="33"/>
  <c r="M25" i="33" s="1"/>
  <c r="C51" i="32"/>
  <c r="R21" i="32"/>
  <c r="R25" i="32" s="1"/>
  <c r="X51" i="32"/>
  <c r="X55" i="32" s="1"/>
  <c r="M21" i="32"/>
  <c r="M25" i="32" s="1"/>
  <c r="R21" i="33"/>
  <c r="R25" i="33" s="1"/>
  <c r="F21" i="33"/>
  <c r="F25" i="33" s="1"/>
  <c r="S51" i="32"/>
  <c r="S55" i="32" s="1"/>
  <c r="Q21" i="33"/>
  <c r="Q25" i="33" s="1"/>
  <c r="C18" i="30"/>
  <c r="C23" i="30" s="1"/>
  <c r="E18" i="30"/>
  <c r="E23" i="30" s="1"/>
  <c r="I18" i="30"/>
  <c r="I23" i="30" s="1"/>
  <c r="K18" i="30"/>
  <c r="K23" i="30" s="1"/>
  <c r="M23" i="30"/>
  <c r="O18" i="30"/>
  <c r="O23" i="30" s="1"/>
  <c r="Q18" i="30"/>
  <c r="Q23" i="30" s="1"/>
  <c r="S18" i="30"/>
  <c r="S23" i="30" s="1"/>
  <c r="U18" i="30"/>
  <c r="U23" i="30" s="1"/>
  <c r="W18" i="30"/>
  <c r="W23" i="30" s="1"/>
  <c r="G20" i="30"/>
  <c r="J48" i="30"/>
  <c r="J53" i="30" s="1"/>
  <c r="C50" i="30"/>
  <c r="E50" i="30"/>
  <c r="E54" i="30" s="1"/>
  <c r="G50" i="30"/>
  <c r="I50" i="30"/>
  <c r="I54" i="30" s="1"/>
  <c r="K50" i="30"/>
  <c r="M50" i="30"/>
  <c r="M54" i="30" s="1"/>
  <c r="O50" i="30"/>
  <c r="Q50" i="30"/>
  <c r="S50" i="30"/>
  <c r="S54" i="30" s="1"/>
  <c r="U50" i="30"/>
  <c r="W50" i="30"/>
  <c r="A54" i="30"/>
  <c r="R51" i="32"/>
  <c r="R55" i="32" s="1"/>
  <c r="D20" i="30"/>
  <c r="D24" i="30" s="1"/>
  <c r="J20" i="30"/>
  <c r="L20" i="30"/>
  <c r="L24" i="30" s="1"/>
  <c r="R20" i="30"/>
  <c r="R24" i="30" s="1"/>
  <c r="T20" i="30"/>
  <c r="T24" i="30" s="1"/>
  <c r="U51" i="32"/>
  <c r="U55" i="32" s="1"/>
  <c r="A23" i="30"/>
  <c r="G18" i="30"/>
  <c r="F18" i="30"/>
  <c r="F23" i="30" s="1"/>
  <c r="H18" i="30"/>
  <c r="J18" i="30"/>
  <c r="J23" i="30" s="1"/>
  <c r="N18" i="30"/>
  <c r="N23" i="30" s="1"/>
  <c r="R18" i="30"/>
  <c r="R23" i="30" s="1"/>
  <c r="V18" i="30"/>
  <c r="V23" i="30" s="1"/>
  <c r="H48" i="30"/>
  <c r="H53" i="30" s="1"/>
  <c r="D48" i="30"/>
  <c r="D53" i="30" s="1"/>
  <c r="L48" i="30"/>
  <c r="L53" i="30" s="1"/>
  <c r="R48" i="30"/>
  <c r="R53" i="30" s="1"/>
  <c r="T48" i="30"/>
  <c r="T53" i="30" s="1"/>
  <c r="F50" i="30"/>
  <c r="F54" i="30" s="1"/>
  <c r="H50" i="30"/>
  <c r="J50" i="30"/>
  <c r="J54" i="30" s="1"/>
  <c r="N50" i="30"/>
  <c r="N54" i="30" s="1"/>
  <c r="R50" i="30"/>
  <c r="R54" i="30" s="1"/>
  <c r="N21" i="33"/>
  <c r="N25" i="33" s="1"/>
  <c r="Q24" i="33"/>
  <c r="V21" i="33"/>
  <c r="V25" i="33" s="1"/>
  <c r="X21" i="34"/>
  <c r="X25" i="34" s="1"/>
  <c r="M51" i="33"/>
  <c r="M55" i="33" s="1"/>
  <c r="O51" i="33"/>
  <c r="O55" i="33" s="1"/>
  <c r="E51" i="32"/>
  <c r="E55" i="32" s="1"/>
  <c r="N51" i="32"/>
  <c r="N55" i="32" s="1"/>
  <c r="O51" i="32"/>
  <c r="O55" i="32" s="1"/>
  <c r="G23" i="30"/>
  <c r="Y54" i="36"/>
  <c r="W21" i="34"/>
  <c r="W25" i="34" s="1"/>
  <c r="Y54" i="37"/>
  <c r="Y53" i="34"/>
  <c r="E51" i="33"/>
  <c r="E55" i="33" s="1"/>
  <c r="Q21" i="34"/>
  <c r="Q25" i="34" s="1"/>
  <c r="U21" i="34"/>
  <c r="U25" i="34" s="1"/>
  <c r="O21" i="34"/>
  <c r="O25" i="34" s="1"/>
  <c r="M21" i="34"/>
  <c r="M25" i="34" s="1"/>
  <c r="J51" i="32"/>
  <c r="J55" i="32" s="1"/>
  <c r="Y54" i="38"/>
  <c r="Y55" i="37"/>
  <c r="Y54" i="35"/>
  <c r="H21" i="33"/>
  <c r="H25" i="33" s="1"/>
  <c r="X21" i="33"/>
  <c r="X25" i="33" s="1"/>
  <c r="Y23" i="33"/>
  <c r="F51" i="33"/>
  <c r="F55" i="33" s="1"/>
  <c r="G21" i="34"/>
  <c r="G25" i="34" s="1"/>
  <c r="E21" i="34"/>
  <c r="E25" i="34" s="1"/>
  <c r="Y23" i="32"/>
  <c r="Y53" i="32"/>
  <c r="Y55" i="38"/>
  <c r="Y24" i="38"/>
  <c r="C25" i="38"/>
  <c r="Y25" i="38" s="1"/>
  <c r="Y24" i="37"/>
  <c r="C25" i="37"/>
  <c r="Y25" i="37" s="1"/>
  <c r="Y24" i="36"/>
  <c r="C25" i="36"/>
  <c r="Y25" i="36" s="1"/>
  <c r="Y55" i="36"/>
  <c r="Y24" i="35"/>
  <c r="C25" i="35"/>
  <c r="Y25" i="35" s="1"/>
  <c r="Y55" i="35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L54" i="33"/>
  <c r="L51" i="33"/>
  <c r="L55" i="33" s="1"/>
  <c r="C55" i="33"/>
  <c r="Y53" i="33"/>
  <c r="E21" i="33"/>
  <c r="E25" i="33" s="1"/>
  <c r="E24" i="33"/>
  <c r="O21" i="33"/>
  <c r="O25" i="33" s="1"/>
  <c r="O24" i="33"/>
  <c r="X51" i="33"/>
  <c r="X55" i="33" s="1"/>
  <c r="T21" i="33"/>
  <c r="T25" i="33" s="1"/>
  <c r="D21" i="33"/>
  <c r="D25" i="33" s="1"/>
  <c r="H51" i="33"/>
  <c r="H55" i="33" s="1"/>
  <c r="H54" i="33"/>
  <c r="U21" i="33"/>
  <c r="U25" i="33" s="1"/>
  <c r="U24" i="33"/>
  <c r="C21" i="33"/>
  <c r="C24" i="33"/>
  <c r="S21" i="33"/>
  <c r="S25" i="33" s="1"/>
  <c r="S24" i="33"/>
  <c r="V51" i="33"/>
  <c r="V55" i="33" s="1"/>
  <c r="I51" i="33"/>
  <c r="I55" i="33" s="1"/>
  <c r="S51" i="33"/>
  <c r="S55" i="33" s="1"/>
  <c r="G51" i="33"/>
  <c r="G55" i="33" s="1"/>
  <c r="T54" i="33"/>
  <c r="T51" i="33"/>
  <c r="T55" i="33" s="1"/>
  <c r="D54" i="33"/>
  <c r="D51" i="33"/>
  <c r="D55" i="33" s="1"/>
  <c r="P24" i="33"/>
  <c r="P21" i="33"/>
  <c r="P25" i="33" s="1"/>
  <c r="G21" i="33"/>
  <c r="G25" i="33" s="1"/>
  <c r="G24" i="33"/>
  <c r="W21" i="33"/>
  <c r="W25" i="33" s="1"/>
  <c r="W24" i="33"/>
  <c r="J51" i="33"/>
  <c r="J55" i="33" s="1"/>
  <c r="Q51" i="33"/>
  <c r="Q55" i="33" s="1"/>
  <c r="P51" i="33"/>
  <c r="P55" i="33" s="1"/>
  <c r="P54" i="33"/>
  <c r="N51" i="33"/>
  <c r="N55" i="33" s="1"/>
  <c r="J24" i="33"/>
  <c r="J21" i="33"/>
  <c r="J25" i="33" s="1"/>
  <c r="K24" i="33"/>
  <c r="K21" i="33"/>
  <c r="K25" i="33" s="1"/>
  <c r="L21" i="33"/>
  <c r="L25" i="33" s="1"/>
  <c r="W51" i="33"/>
  <c r="W55" i="33" s="1"/>
  <c r="K51" i="33"/>
  <c r="K55" i="33" s="1"/>
  <c r="C51" i="33"/>
  <c r="L54" i="32"/>
  <c r="L51" i="32"/>
  <c r="L55" i="32" s="1"/>
  <c r="I21" i="32"/>
  <c r="I25" i="32" s="1"/>
  <c r="I24" i="32"/>
  <c r="I51" i="32"/>
  <c r="I55" i="32" s="1"/>
  <c r="V21" i="32"/>
  <c r="V25" i="32" s="1"/>
  <c r="V24" i="32"/>
  <c r="G24" i="32"/>
  <c r="G21" i="32"/>
  <c r="G25" i="32" s="1"/>
  <c r="W24" i="32"/>
  <c r="W21" i="32"/>
  <c r="W25" i="32" s="1"/>
  <c r="L21" i="32"/>
  <c r="L25" i="32" s="1"/>
  <c r="L24" i="32"/>
  <c r="H54" i="32"/>
  <c r="H51" i="32"/>
  <c r="H55" i="32" s="1"/>
  <c r="N21" i="32"/>
  <c r="N25" i="32" s="1"/>
  <c r="N24" i="32"/>
  <c r="K24" i="32"/>
  <c r="K21" i="32"/>
  <c r="K25" i="32" s="1"/>
  <c r="P21" i="32"/>
  <c r="P25" i="32" s="1"/>
  <c r="P24" i="32"/>
  <c r="T54" i="32"/>
  <c r="T51" i="32"/>
  <c r="T55" i="32" s="1"/>
  <c r="D54" i="32"/>
  <c r="D51" i="32"/>
  <c r="D55" i="32" s="1"/>
  <c r="M51" i="32"/>
  <c r="M55" i="32" s="1"/>
  <c r="W51" i="32"/>
  <c r="W55" i="32" s="1"/>
  <c r="G51" i="32"/>
  <c r="G55" i="32" s="1"/>
  <c r="F21" i="32"/>
  <c r="F25" i="32" s="1"/>
  <c r="F24" i="32"/>
  <c r="O24" i="32"/>
  <c r="O21" i="32"/>
  <c r="O25" i="32" s="1"/>
  <c r="D21" i="32"/>
  <c r="D25" i="32" s="1"/>
  <c r="D24" i="32"/>
  <c r="T21" i="32"/>
  <c r="T25" i="32" s="1"/>
  <c r="T24" i="32"/>
  <c r="V51" i="32"/>
  <c r="V55" i="32" s="1"/>
  <c r="F51" i="32"/>
  <c r="F55" i="32" s="1"/>
  <c r="Q51" i="32"/>
  <c r="Q55" i="32" s="1"/>
  <c r="P54" i="32"/>
  <c r="P51" i="32"/>
  <c r="P55" i="32" s="1"/>
  <c r="Q21" i="32"/>
  <c r="Q25" i="32" s="1"/>
  <c r="Q24" i="32"/>
  <c r="C24" i="32"/>
  <c r="C21" i="32"/>
  <c r="S24" i="32"/>
  <c r="S21" i="32"/>
  <c r="S25" i="32" s="1"/>
  <c r="H21" i="32"/>
  <c r="H25" i="32" s="1"/>
  <c r="H24" i="32"/>
  <c r="X21" i="32"/>
  <c r="X24" i="32"/>
  <c r="C55" i="32"/>
  <c r="X50" i="30"/>
  <c r="X54" i="30" s="1"/>
  <c r="U54" i="30"/>
  <c r="O54" i="30"/>
  <c r="C54" i="30"/>
  <c r="G54" i="30"/>
  <c r="K54" i="30"/>
  <c r="W54" i="30"/>
  <c r="J24" i="30"/>
  <c r="Q54" i="30"/>
  <c r="A24" i="30"/>
  <c r="W20" i="30"/>
  <c r="S20" i="30"/>
  <c r="O20" i="30"/>
  <c r="K20" i="30"/>
  <c r="C20" i="30"/>
  <c r="U20" i="30"/>
  <c r="Q20" i="30"/>
  <c r="I20" i="30"/>
  <c r="E20" i="30"/>
  <c r="F20" i="30"/>
  <c r="N20" i="30"/>
  <c r="V20" i="30"/>
  <c r="U48" i="30"/>
  <c r="U53" i="30" s="1"/>
  <c r="Q48" i="30"/>
  <c r="Q53" i="30" s="1"/>
  <c r="M48" i="30"/>
  <c r="M53" i="30" s="1"/>
  <c r="I48" i="30"/>
  <c r="I53" i="30" s="1"/>
  <c r="E48" i="30"/>
  <c r="E53" i="30" s="1"/>
  <c r="A53" i="30"/>
  <c r="W48" i="30"/>
  <c r="W53" i="30" s="1"/>
  <c r="S48" i="30"/>
  <c r="O48" i="30"/>
  <c r="O53" i="30" s="1"/>
  <c r="K48" i="30"/>
  <c r="K53" i="30" s="1"/>
  <c r="G48" i="30"/>
  <c r="G53" i="30" s="1"/>
  <c r="C48" i="30"/>
  <c r="C53" i="30" s="1"/>
  <c r="F53" i="30"/>
  <c r="N48" i="30"/>
  <c r="N53" i="30" s="1"/>
  <c r="V48" i="30"/>
  <c r="V53" i="30" s="1"/>
  <c r="H20" i="30"/>
  <c r="P20" i="30"/>
  <c r="X20" i="30"/>
  <c r="P48" i="30"/>
  <c r="P53" i="30" s="1"/>
  <c r="X48" i="30"/>
  <c r="X53" i="30" s="1"/>
  <c r="D18" i="30"/>
  <c r="D23" i="30" s="1"/>
  <c r="H23" i="30"/>
  <c r="L18" i="30"/>
  <c r="L23" i="30" s="1"/>
  <c r="P18" i="30"/>
  <c r="P23" i="30" s="1"/>
  <c r="T18" i="30"/>
  <c r="T23" i="30" s="1"/>
  <c r="X18" i="30"/>
  <c r="X23" i="30" s="1"/>
  <c r="D50" i="30"/>
  <c r="L50" i="30"/>
  <c r="P50" i="30"/>
  <c r="T50" i="30"/>
  <c r="J51" i="30" l="1"/>
  <c r="J55" i="30" s="1"/>
  <c r="R51" i="30"/>
  <c r="R55" i="30" s="1"/>
  <c r="J21" i="30"/>
  <c r="J25" i="30" s="1"/>
  <c r="R21" i="30"/>
  <c r="R25" i="30" s="1"/>
  <c r="Y54" i="33"/>
  <c r="Y24" i="34"/>
  <c r="Y25" i="34"/>
  <c r="Y54" i="32"/>
  <c r="Y55" i="32"/>
  <c r="Y54" i="34"/>
  <c r="C55" i="34"/>
  <c r="Y55" i="34" s="1"/>
  <c r="Y55" i="33"/>
  <c r="Y24" i="33"/>
  <c r="C25" i="33"/>
  <c r="Y25" i="33" s="1"/>
  <c r="Y24" i="32"/>
  <c r="C25" i="32"/>
  <c r="Y25" i="32" s="1"/>
  <c r="U51" i="30"/>
  <c r="U55" i="30" s="1"/>
  <c r="N51" i="30"/>
  <c r="N55" i="30" s="1"/>
  <c r="M51" i="30"/>
  <c r="M55" i="30" s="1"/>
  <c r="Q51" i="30"/>
  <c r="Q55" i="30" s="1"/>
  <c r="O51" i="30"/>
  <c r="O55" i="30" s="1"/>
  <c r="T21" i="30"/>
  <c r="T25" i="30" s="1"/>
  <c r="Y23" i="30"/>
  <c r="D51" i="30"/>
  <c r="D55" i="30" s="1"/>
  <c r="D54" i="30"/>
  <c r="I21" i="30"/>
  <c r="I25" i="30" s="1"/>
  <c r="I24" i="30"/>
  <c r="S21" i="30"/>
  <c r="S25" i="30" s="1"/>
  <c r="S24" i="30"/>
  <c r="P51" i="30"/>
  <c r="P55" i="30" s="1"/>
  <c r="P54" i="30"/>
  <c r="N24" i="30"/>
  <c r="N21" i="30"/>
  <c r="N25" i="30" s="1"/>
  <c r="G21" i="30"/>
  <c r="G25" i="30" s="1"/>
  <c r="G24" i="30"/>
  <c r="G51" i="30"/>
  <c r="G55" i="30" s="1"/>
  <c r="L21" i="30"/>
  <c r="L25" i="30" s="1"/>
  <c r="L51" i="30"/>
  <c r="L55" i="30" s="1"/>
  <c r="L54" i="30"/>
  <c r="F24" i="30"/>
  <c r="F21" i="30"/>
  <c r="F25" i="30" s="1"/>
  <c r="Q21" i="30"/>
  <c r="Q25" i="30" s="1"/>
  <c r="Q24" i="30"/>
  <c r="K21" i="30"/>
  <c r="K25" i="30" s="1"/>
  <c r="K24" i="30"/>
  <c r="F51" i="30"/>
  <c r="F55" i="30" s="1"/>
  <c r="D21" i="30"/>
  <c r="D25" i="30" s="1"/>
  <c r="T51" i="30"/>
  <c r="T55" i="30" s="1"/>
  <c r="T54" i="30"/>
  <c r="P24" i="30"/>
  <c r="P21" i="30"/>
  <c r="P25" i="30" s="1"/>
  <c r="C55" i="30"/>
  <c r="S53" i="30"/>
  <c r="Y53" i="30" s="1"/>
  <c r="S51" i="30"/>
  <c r="S55" i="30" s="1"/>
  <c r="V24" i="30"/>
  <c r="V21" i="30"/>
  <c r="V25" i="30" s="1"/>
  <c r="C21" i="30"/>
  <c r="C24" i="30"/>
  <c r="X51" i="30"/>
  <c r="X55" i="30" s="1"/>
  <c r="H24" i="30"/>
  <c r="H21" i="30"/>
  <c r="H25" i="30" s="1"/>
  <c r="M25" i="30"/>
  <c r="M24" i="30"/>
  <c r="W21" i="30"/>
  <c r="W25" i="30" s="1"/>
  <c r="W24" i="30"/>
  <c r="W51" i="30"/>
  <c r="W55" i="30" s="1"/>
  <c r="H51" i="30"/>
  <c r="H55" i="30" s="1"/>
  <c r="H54" i="30"/>
  <c r="X24" i="30"/>
  <c r="X21" i="30"/>
  <c r="X25" i="30" s="1"/>
  <c r="E21" i="30"/>
  <c r="E25" i="30" s="1"/>
  <c r="E24" i="30"/>
  <c r="U21" i="30"/>
  <c r="U25" i="30" s="1"/>
  <c r="U24" i="30"/>
  <c r="O21" i="30"/>
  <c r="O25" i="30" s="1"/>
  <c r="O24" i="30"/>
  <c r="V51" i="30"/>
  <c r="V55" i="30" s="1"/>
  <c r="E51" i="30"/>
  <c r="E55" i="30" s="1"/>
  <c r="K51" i="30"/>
  <c r="K55" i="30" s="1"/>
  <c r="C51" i="30"/>
  <c r="I51" i="30"/>
  <c r="I55" i="30" s="1"/>
  <c r="Y54" i="30" l="1"/>
  <c r="Y24" i="30"/>
  <c r="C25" i="30"/>
  <c r="Y25" i="30" s="1"/>
  <c r="Y55" i="30"/>
</calcChain>
</file>

<file path=xl/sharedStrings.xml><?xml version="1.0" encoding="utf-8"?>
<sst xmlns="http://schemas.openxmlformats.org/spreadsheetml/2006/main" count="1101" uniqueCount="187">
  <si>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</si>
  <si>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</si>
  <si>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</si>
  <si>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</si>
  <si>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</si>
  <si>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</si>
  <si>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</si>
  <si>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</si>
  <si>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</si>
  <si>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</si>
  <si>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</si>
  <si>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</si>
  <si>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</si>
  <si>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</si>
  <si>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</si>
  <si>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</si>
  <si>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</si>
  <si>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</si>
  <si>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</si>
  <si>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</si>
  <si>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</si>
  <si>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</si>
  <si>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</si>
  <si>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</si>
  <si>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ÙÇñ·</t>
  </si>
  <si>
    <t>å³ÝÇñ</t>
  </si>
  <si>
    <t>Ñ³ó</t>
  </si>
  <si>
    <t>Ï³ñ³·</t>
  </si>
  <si>
    <t>·³½³ñ</t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</si>
  <si>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</si>
  <si>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</si>
  <si>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</si>
  <si>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</si>
  <si>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</si>
  <si>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</si>
  <si>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</si>
  <si>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</si>
  <si>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</si>
  <si>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</si>
  <si>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</si>
  <si>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</si>
  <si>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</si>
  <si>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</si>
  <si>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</si>
  <si>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</si>
  <si>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</si>
  <si>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</si>
  <si>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>ձու1/2</t>
  </si>
  <si>
    <t xml:space="preserve">  պանիր</t>
  </si>
  <si>
    <t xml:space="preserve">  հաց</t>
  </si>
  <si>
    <t>ջեմ</t>
  </si>
  <si>
    <t>կ.բրինձ</t>
  </si>
  <si>
    <t>ձու1/10</t>
  </si>
  <si>
    <t>շաքարավազ</t>
  </si>
  <si>
    <t>ալյուր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</si>
  <si>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</si>
  <si>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</si>
  <si>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</si>
  <si>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</si>
  <si>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</si>
  <si>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</si>
  <si>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</si>
  <si>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</si>
  <si>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>ոսպ</t>
  </si>
  <si>
    <t xml:space="preserve">   հաց</t>
  </si>
  <si>
    <t xml:space="preserve">   միրգ</t>
  </si>
  <si>
    <t xml:space="preserve">  միրգ</t>
  </si>
  <si>
    <t>բրնձով շիլա</t>
  </si>
  <si>
    <t>բազուկ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</si>
  <si>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</si>
  <si>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</si>
  <si>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</si>
  <si>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</si>
  <si>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վերմիշելով փլավ</t>
  </si>
  <si>
    <t>Ընդ.  Բաց  է  թող  ն+ճ</t>
  </si>
  <si>
    <t>բանան</t>
  </si>
  <si>
    <t>հաճար</t>
  </si>
  <si>
    <t>մանդարին</t>
  </si>
  <si>
    <t>նարինջ</t>
  </si>
  <si>
    <t>հաց  պանիր</t>
  </si>
  <si>
    <t>թթու վարունգ</t>
  </si>
  <si>
    <t>կ.ոլոռ</t>
  </si>
  <si>
    <t>խնձեր</t>
  </si>
  <si>
    <t>եգիպտացորեն</t>
  </si>
  <si>
    <t>կաթ</t>
  </si>
  <si>
    <t>մաննի</t>
  </si>
  <si>
    <t xml:space="preserve"> մաննի</t>
  </si>
  <si>
    <t xml:space="preserve">   պանիր թեյ</t>
  </si>
  <si>
    <t>հավով բրնձով  փլավ</t>
  </si>
  <si>
    <t xml:space="preserve">  աղցան</t>
  </si>
  <si>
    <t>հավով  բրնձով   ապուր</t>
  </si>
  <si>
    <t>թեյ,պանիր</t>
  </si>
  <si>
    <t>թեյ,ջեմ</t>
  </si>
  <si>
    <t xml:space="preserve"> </t>
  </si>
  <si>
    <t>կարտոֆիլի պյուրե</t>
  </si>
  <si>
    <t>պանիր,թեյ</t>
  </si>
  <si>
    <t>ոսպով բրնձով  փլավ</t>
  </si>
  <si>
    <t>հաց պանիր</t>
  </si>
  <si>
    <t>թեյ պանիր</t>
  </si>
  <si>
    <t>պանիր,  հաց</t>
  </si>
  <si>
    <t>հավով  հաճարով  փլավ</t>
  </si>
  <si>
    <t xml:space="preserve"> թեյ,  պանիր</t>
  </si>
  <si>
    <t>ձու, կարագ</t>
  </si>
  <si>
    <t>հաց.  Պանիր</t>
  </si>
  <si>
    <t>սպաս</t>
  </si>
  <si>
    <t xml:space="preserve"> աղցան</t>
  </si>
  <si>
    <t xml:space="preserve"> կ.բրինձ</t>
  </si>
  <si>
    <t xml:space="preserve"> Կաթնով</t>
  </si>
  <si>
    <t xml:space="preserve">  թեյ, պանիր</t>
  </si>
  <si>
    <t xml:space="preserve"> հնդկաձավարով  փլավ</t>
  </si>
  <si>
    <t>թեյ, պանիր</t>
  </si>
  <si>
    <t xml:space="preserve"> ձու,կարագ</t>
  </si>
  <si>
    <t>հավով  մակարոնով  ապուր</t>
  </si>
  <si>
    <t xml:space="preserve"> բրնձով շիլա</t>
  </si>
  <si>
    <t xml:space="preserve"> կարտոֆիլի պյուրե</t>
  </si>
  <si>
    <t>մածուն  պանիր</t>
  </si>
  <si>
    <t>կ .բրինձ</t>
  </si>
  <si>
    <t>պանիր, թեյ</t>
  </si>
  <si>
    <t>հավով հաճարով  փլավ</t>
  </si>
  <si>
    <t>լոբի</t>
  </si>
  <si>
    <t xml:space="preserve">    հաց  պանիր</t>
  </si>
  <si>
    <t xml:space="preserve"> ձու, 1/2  կարագ</t>
  </si>
  <si>
    <t xml:space="preserve"> թխ. Զեբր 1/10</t>
  </si>
  <si>
    <t>ձու 1/10</t>
  </si>
  <si>
    <t xml:space="preserve"> մածուն</t>
  </si>
  <si>
    <t xml:space="preserve">   հաց  </t>
  </si>
  <si>
    <t>կարտոֆնլ</t>
  </si>
  <si>
    <t>բազւկ</t>
  </si>
  <si>
    <t>թթվասեր, պանիր</t>
  </si>
  <si>
    <t>մսով  բորշչ</t>
  </si>
  <si>
    <t>տապակած կարտոֆիլ</t>
  </si>
  <si>
    <t xml:space="preserve">կաթնաշոր </t>
  </si>
  <si>
    <t>բնսկվիթ 1/10</t>
  </si>
  <si>
    <t>մսով վերմիշելով  փլավ</t>
  </si>
  <si>
    <t xml:space="preserve">  Սպաս</t>
  </si>
  <si>
    <t xml:space="preserve">  շոկոլադ</t>
  </si>
  <si>
    <t>կ,ոլոռ</t>
  </si>
  <si>
    <t>տ,կարտոֆիլ</t>
  </si>
  <si>
    <t>եգնպտացորեն</t>
  </si>
  <si>
    <t>բրննձ</t>
  </si>
  <si>
    <t xml:space="preserve"> ձվածեղ1/2</t>
  </si>
  <si>
    <t>ձվածեղ</t>
  </si>
  <si>
    <t xml:space="preserve"> կարագ,պանիր</t>
  </si>
  <si>
    <t xml:space="preserve"> Կարտոֆիլ  պյուրե</t>
  </si>
  <si>
    <t>հնդկաձավարով  փլավ</t>
  </si>
  <si>
    <t>ձու 1/15</t>
  </si>
  <si>
    <t xml:space="preserve"> տ.կարտոֆիլ</t>
  </si>
  <si>
    <t xml:space="preserve"> թթու վարունգ</t>
  </si>
  <si>
    <t xml:space="preserve"> հնդկաձավարով փլավ</t>
  </si>
  <si>
    <t>կիտրոն</t>
  </si>
  <si>
    <t xml:space="preserve"> հաց  պանիր</t>
  </si>
  <si>
    <t>ձու1/15</t>
  </si>
  <si>
    <t xml:space="preserve"> թխ.Զեբր1/10</t>
  </si>
  <si>
    <t>Սպաս</t>
  </si>
  <si>
    <t xml:space="preserve"> հավով  բրնձով  փլավ</t>
  </si>
  <si>
    <t>մսով  կարտոֆիլով  սոուզ</t>
  </si>
  <si>
    <t>մսով խճողակ</t>
  </si>
  <si>
    <t>կակաո, պանիր</t>
  </si>
  <si>
    <t>շոգեխաշած բազուկ</t>
  </si>
  <si>
    <t>Մսով  վերմիշելով  փլավ</t>
  </si>
  <si>
    <t xml:space="preserve"> բրնձով  վերմիշելով փլավ</t>
  </si>
  <si>
    <t>կաթնաշոռ թթվասեր</t>
  </si>
  <si>
    <t>կաթնոռով գաթա</t>
  </si>
  <si>
    <t xml:space="preserve"> կաթնաշոռ, թթվասեր</t>
  </si>
  <si>
    <t>լոբով  ապուր</t>
  </si>
  <si>
    <t>թխվածքաբլիթ1/10</t>
  </si>
  <si>
    <t xml:space="preserve"> շերտաոր խմոր</t>
  </si>
  <si>
    <t>ձու1/20</t>
  </si>
  <si>
    <t>շերտաոր խմոր</t>
  </si>
  <si>
    <t>հալվա</t>
  </si>
  <si>
    <t>մսով  սպագետիով ապուր</t>
  </si>
  <si>
    <t>սպագետի</t>
  </si>
  <si>
    <t>թխ. Զեբր  1/10</t>
  </si>
  <si>
    <t>պանիր  հաց</t>
  </si>
  <si>
    <t>հաց, պանիր</t>
  </si>
  <si>
    <t>խաշած հավի կրծքամիս</t>
  </si>
  <si>
    <t>հավի կրշքամիս</t>
  </si>
  <si>
    <t>խաչապուրի</t>
  </si>
  <si>
    <t>ձու 1/20</t>
  </si>
  <si>
    <t xml:space="preserve">խաչապուրի </t>
  </si>
  <si>
    <t>բիսկվիթ</t>
  </si>
  <si>
    <r>
      <t>ÀÝ¹. 1»ñ»Ë. Ñ³Ùª</t>
    </r>
    <r>
      <rPr>
        <i/>
        <sz val="9"/>
        <rFont val="Arial LatArm"/>
        <family val="2"/>
      </rPr>
      <t>Ý³Ë</t>
    </r>
  </si>
  <si>
    <r>
      <t>ÀÝ¹..µ³ó ¿ ÃáÕÝª</t>
    </r>
    <r>
      <rPr>
        <i/>
        <sz val="9"/>
        <rFont val="Arial LatArm"/>
        <family val="2"/>
      </rPr>
      <t>Ý³Ë</t>
    </r>
  </si>
  <si>
    <r>
      <t>ÀÝ¹. 1 »ñ»Ë. Ñ³Ùª</t>
    </r>
    <r>
      <rPr>
        <i/>
        <sz val="9"/>
        <rFont val="Arial LatArm"/>
        <family val="2"/>
      </rPr>
      <t>×³ß</t>
    </r>
  </si>
  <si>
    <r>
      <t xml:space="preserve">ÀÝ¹. µ³ó ¿ ÃáÕÝª </t>
    </r>
    <r>
      <rPr>
        <i/>
        <sz val="9"/>
        <rFont val="Arial LatArm"/>
        <family val="2"/>
      </rPr>
      <t>×³ß</t>
    </r>
  </si>
  <si>
    <t>հյուր</t>
  </si>
  <si>
    <t xml:space="preserve">հաց,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</si>
</sst>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3" borderId="2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164" fontId="6" fillId="3" borderId="17" xfId="0" applyNumberFormat="1" applyFont="1" applyFill="1" applyBorder="1" applyProtection="1">
      <protection locked="0"/>
    </xf>
    <xf numFmtId="164" fontId="6" fillId="3" borderId="18" xfId="0" applyNumberFormat="1" applyFont="1" applyFill="1" applyBorder="1" applyProtection="1">
      <protection locked="0"/>
    </xf>
    <xf numFmtId="164" fontId="6" fillId="3" borderId="22" xfId="0" applyNumberFormat="1" applyFont="1" applyFill="1" applyBorder="1" applyProtection="1">
      <protection locked="0"/>
    </xf>
    <xf numFmtId="164" fontId="6" fillId="3" borderId="25" xfId="0" applyNumberFormat="1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1" fontId="6" fillId="3" borderId="2" xfId="0" applyNumberFormat="1" applyFont="1" applyFill="1" applyBorder="1" applyProtection="1">
      <protection locked="0"/>
    </xf>
    <xf numFmtId="1" fontId="6" fillId="3" borderId="5" xfId="0" applyNumberFormat="1" applyFont="1" applyFill="1" applyBorder="1" applyProtection="1">
      <protection locked="0"/>
    </xf>
    <xf numFmtId="0" fontId="8" fillId="0" borderId="26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1" fontId="6" fillId="0" borderId="0" xfId="0" applyNumberFormat="1" applyFont="1" applyProtection="1">
      <protection locked="0"/>
    </xf>
    <xf numFmtId="14" fontId="7" fillId="0" borderId="1" xfId="0" applyNumberFormat="1" applyFont="1" applyBorder="1" applyAlignment="1" applyProtection="1">
      <protection locked="0"/>
    </xf>
    <xf numFmtId="14" fontId="6" fillId="2" borderId="10" xfId="0" applyNumberFormat="1" applyFont="1" applyFill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H11" sqref="H11"/>
    </sheetView>
  </sheetViews>
  <sheetFormatPr defaultRowHeight="12" x14ac:dyDescent="0.2"/>
  <cols>
    <col min="1" max="1" width="3.140625" style="59" customWidth="1"/>
    <col min="2" max="2" width="10.7109375" style="59" customWidth="1"/>
    <col min="3" max="22" width="6.42578125" style="59" customWidth="1"/>
    <col min="23" max="23" width="6.5703125" style="59" customWidth="1"/>
    <col min="24" max="24" width="5.425781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60</v>
      </c>
      <c r="D2" s="62">
        <v>57</v>
      </c>
      <c r="E2" s="63"/>
      <c r="F2" s="63"/>
      <c r="G2" s="63"/>
      <c r="H2" s="63"/>
      <c r="I2" s="63"/>
      <c r="J2" s="63"/>
      <c r="P2" s="126">
        <v>43070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55.5" thickBot="1" x14ac:dyDescent="0.25">
      <c r="A4" s="129"/>
      <c r="B4" s="130"/>
      <c r="C4" s="66" t="s">
        <v>26</v>
      </c>
      <c r="D4" s="67" t="s">
        <v>53</v>
      </c>
      <c r="E4" s="68" t="s">
        <v>27</v>
      </c>
      <c r="F4" s="68" t="s">
        <v>25</v>
      </c>
      <c r="G4" s="68" t="s">
        <v>84</v>
      </c>
      <c r="H4" s="68" t="s">
        <v>40</v>
      </c>
      <c r="I4" s="69" t="s">
        <v>28</v>
      </c>
      <c r="J4" s="68" t="s">
        <v>106</v>
      </c>
      <c r="K4" s="68" t="s">
        <v>59</v>
      </c>
      <c r="L4" s="68" t="s">
        <v>39</v>
      </c>
      <c r="M4" s="67" t="s">
        <v>32</v>
      </c>
      <c r="N4" s="69" t="s">
        <v>43</v>
      </c>
      <c r="O4" s="68" t="s">
        <v>44</v>
      </c>
      <c r="P4" s="68" t="s">
        <v>77</v>
      </c>
      <c r="Q4" s="68" t="s">
        <v>45</v>
      </c>
      <c r="R4" s="68" t="s">
        <v>55</v>
      </c>
      <c r="S4" s="68" t="s">
        <v>68</v>
      </c>
      <c r="T4" s="68" t="s">
        <v>34</v>
      </c>
      <c r="U4" s="69" t="s">
        <v>35</v>
      </c>
      <c r="V4" s="70" t="s">
        <v>54</v>
      </c>
      <c r="W4" s="67"/>
      <c r="X4" s="67"/>
      <c r="Y4" s="65"/>
    </row>
    <row r="5" spans="1:25" ht="11.25" customHeight="1" x14ac:dyDescent="0.2">
      <c r="A5" s="134" t="s">
        <v>5</v>
      </c>
      <c r="B5" s="71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>
        <v>70</v>
      </c>
      <c r="Q5" s="72">
        <v>70</v>
      </c>
      <c r="R5" s="72"/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107</v>
      </c>
      <c r="C6" s="75"/>
      <c r="D6" s="75">
        <v>15</v>
      </c>
      <c r="E6" s="75">
        <v>5</v>
      </c>
      <c r="F6" s="75"/>
      <c r="G6" s="75">
        <v>110</v>
      </c>
      <c r="H6" s="75"/>
      <c r="I6" s="75"/>
      <c r="J6" s="75">
        <v>20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108</v>
      </c>
      <c r="C7" s="75"/>
      <c r="D7" s="75">
        <v>20</v>
      </c>
      <c r="E7" s="75"/>
      <c r="F7" s="75">
        <v>7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26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105</v>
      </c>
      <c r="C9" s="72"/>
      <c r="D9" s="72"/>
      <c r="E9" s="72"/>
      <c r="F9" s="72"/>
      <c r="G9" s="72"/>
      <c r="H9" s="72"/>
      <c r="I9" s="72">
        <v>20</v>
      </c>
      <c r="J9" s="72"/>
      <c r="K9" s="72"/>
      <c r="L9" s="72"/>
      <c r="M9" s="72"/>
      <c r="N9" s="72"/>
      <c r="O9" s="72"/>
      <c r="P9" s="72"/>
      <c r="Q9" s="72"/>
      <c r="R9" s="72">
        <v>15</v>
      </c>
      <c r="S9" s="72">
        <v>25</v>
      </c>
      <c r="T9" s="72"/>
      <c r="U9" s="72"/>
      <c r="V9" s="73"/>
      <c r="W9" s="73"/>
      <c r="X9" s="73"/>
      <c r="Y9" s="65"/>
    </row>
    <row r="10" spans="1:25" ht="36" x14ac:dyDescent="0.2">
      <c r="A10" s="135"/>
      <c r="B10" s="80" t="s">
        <v>159</v>
      </c>
      <c r="C10" s="75"/>
      <c r="D10" s="75"/>
      <c r="E10" s="75"/>
      <c r="F10" s="75"/>
      <c r="G10" s="75"/>
      <c r="H10" s="75">
        <v>15</v>
      </c>
      <c r="I10" s="75"/>
      <c r="J10" s="75"/>
      <c r="K10" s="75"/>
      <c r="L10" s="75"/>
      <c r="M10" s="75"/>
      <c r="N10" s="75">
        <v>50</v>
      </c>
      <c r="O10" s="75"/>
      <c r="P10" s="75"/>
      <c r="Q10" s="75"/>
      <c r="R10" s="75"/>
      <c r="S10" s="75"/>
      <c r="T10" s="75">
        <v>5</v>
      </c>
      <c r="U10" s="75">
        <v>35</v>
      </c>
      <c r="V10" s="76"/>
      <c r="W10" s="76"/>
      <c r="X10" s="76"/>
      <c r="Y10" s="65"/>
    </row>
    <row r="11" spans="1:25" x14ac:dyDescent="0.2">
      <c r="A11" s="135"/>
      <c r="B11" s="80" t="s">
        <v>26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37</v>
      </c>
      <c r="C13" s="72"/>
      <c r="D13" s="72"/>
      <c r="E13" s="72"/>
      <c r="F13" s="72">
        <v>7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180</v>
      </c>
      <c r="C14" s="75"/>
      <c r="D14" s="75">
        <v>18</v>
      </c>
      <c r="E14" s="75"/>
      <c r="F14" s="75"/>
      <c r="G14" s="75"/>
      <c r="H14" s="75">
        <v>5</v>
      </c>
      <c r="I14" s="75"/>
      <c r="J14" s="75"/>
      <c r="K14" s="75">
        <v>0.1</v>
      </c>
      <c r="L14" s="75">
        <v>25</v>
      </c>
      <c r="M14" s="75"/>
      <c r="N14" s="75"/>
      <c r="O14" s="75"/>
      <c r="P14" s="75"/>
      <c r="Q14" s="75"/>
      <c r="R14" s="75"/>
      <c r="S14" s="75"/>
      <c r="T14" s="75"/>
      <c r="U14" s="75"/>
      <c r="V14" s="76">
        <v>28</v>
      </c>
      <c r="W14" s="76"/>
      <c r="X14" s="76"/>
      <c r="Y14" s="65"/>
    </row>
    <row r="15" spans="1:25" x14ac:dyDescent="0.2">
      <c r="A15" s="135"/>
      <c r="B15" s="74" t="s">
        <v>33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 t="s">
        <v>32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>
        <v>18</v>
      </c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60</v>
      </c>
      <c r="B17" s="82" t="s">
        <v>69</v>
      </c>
      <c r="C17" s="93">
        <f>SUM(C5:C12)</f>
        <v>80</v>
      </c>
      <c r="D17" s="93">
        <f t="shared" ref="D17:X17" si="0">SUM(D5:D12)</f>
        <v>35</v>
      </c>
      <c r="E17" s="93">
        <f t="shared" si="0"/>
        <v>5</v>
      </c>
      <c r="F17" s="93">
        <f t="shared" si="0"/>
        <v>7</v>
      </c>
      <c r="G17" s="93">
        <f t="shared" si="0"/>
        <v>110</v>
      </c>
      <c r="H17" s="93">
        <f t="shared" si="0"/>
        <v>15</v>
      </c>
      <c r="I17" s="93">
        <f t="shared" si="0"/>
        <v>20</v>
      </c>
      <c r="J17" s="93">
        <f t="shared" si="0"/>
        <v>20</v>
      </c>
      <c r="K17" s="93">
        <f t="shared" si="0"/>
        <v>0</v>
      </c>
      <c r="L17" s="93">
        <f t="shared" si="0"/>
        <v>0</v>
      </c>
      <c r="M17" s="93">
        <f t="shared" si="0"/>
        <v>0</v>
      </c>
      <c r="N17" s="93">
        <f t="shared" si="0"/>
        <v>50</v>
      </c>
      <c r="O17" s="93">
        <f t="shared" si="0"/>
        <v>0</v>
      </c>
      <c r="P17" s="93">
        <f t="shared" si="0"/>
        <v>70</v>
      </c>
      <c r="Q17" s="93">
        <f t="shared" si="0"/>
        <v>70</v>
      </c>
      <c r="R17" s="93">
        <f t="shared" si="0"/>
        <v>15</v>
      </c>
      <c r="S17" s="93">
        <f t="shared" si="0"/>
        <v>25</v>
      </c>
      <c r="T17" s="93">
        <f t="shared" si="0"/>
        <v>5</v>
      </c>
      <c r="U17" s="93">
        <f t="shared" si="0"/>
        <v>35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4.8</v>
      </c>
      <c r="D18" s="95">
        <f>+(A17*D17)/1000</f>
        <v>2.1</v>
      </c>
      <c r="E18" s="95">
        <f>+(A17*E17)/1000</f>
        <v>0.3</v>
      </c>
      <c r="F18" s="95">
        <f>+(A17*F17)/1000</f>
        <v>0.42</v>
      </c>
      <c r="G18" s="95">
        <f>+(A17*G17)/1000</f>
        <v>6.6</v>
      </c>
      <c r="H18" s="95">
        <f>+(A17*H17)/1000</f>
        <v>0.9</v>
      </c>
      <c r="I18" s="95">
        <f>+(A17*I17)/1000</f>
        <v>1.2</v>
      </c>
      <c r="J18" s="95">
        <f>+(A17*J17)/1000</f>
        <v>1.2</v>
      </c>
      <c r="K18" s="95">
        <f>+(A17*K17)/1000</f>
        <v>0</v>
      </c>
      <c r="L18" s="95">
        <f>+(A17*L17)/1000</f>
        <v>0</v>
      </c>
      <c r="M18" s="95">
        <f>+(A17*M17)/1000</f>
        <v>0</v>
      </c>
      <c r="N18" s="95">
        <f>+(A17*N17)/1000</f>
        <v>3</v>
      </c>
      <c r="O18" s="95">
        <f>+(A17*O17)/1000</f>
        <v>0</v>
      </c>
      <c r="P18" s="95">
        <f>+(A17*P17)/1000</f>
        <v>4.2</v>
      </c>
      <c r="Q18" s="95">
        <f>+(A17*Q17)/1000</f>
        <v>4.2</v>
      </c>
      <c r="R18" s="95">
        <f>+(A17*R17)/1000</f>
        <v>0.9</v>
      </c>
      <c r="S18" s="95">
        <f>+(A17*S17)/1000</f>
        <v>1.5</v>
      </c>
      <c r="T18" s="95">
        <f>+(A17*T17)/1000</f>
        <v>0.3</v>
      </c>
      <c r="U18" s="95">
        <f>+(A17*U17)/1000</f>
        <v>2.1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57</v>
      </c>
      <c r="B19" s="84" t="s">
        <v>71</v>
      </c>
      <c r="C19" s="96">
        <f>SUM(C13:C16)</f>
        <v>40</v>
      </c>
      <c r="D19" s="96">
        <f t="shared" ref="D19:X19" si="1">SUM(D13:D16)</f>
        <v>18</v>
      </c>
      <c r="E19" s="96">
        <f t="shared" si="1"/>
        <v>0</v>
      </c>
      <c r="F19" s="96">
        <f t="shared" si="1"/>
        <v>7</v>
      </c>
      <c r="G19" s="96">
        <f t="shared" si="1"/>
        <v>0</v>
      </c>
      <c r="H19" s="96">
        <f t="shared" si="1"/>
        <v>5</v>
      </c>
      <c r="I19" s="96">
        <f t="shared" si="1"/>
        <v>0</v>
      </c>
      <c r="J19" s="96">
        <f t="shared" si="1"/>
        <v>0</v>
      </c>
      <c r="K19" s="96">
        <f t="shared" si="1"/>
        <v>0.1</v>
      </c>
      <c r="L19" s="96">
        <f t="shared" si="1"/>
        <v>25</v>
      </c>
      <c r="M19" s="96">
        <f t="shared" si="1"/>
        <v>18</v>
      </c>
      <c r="N19" s="96">
        <f>SUM(N13:N16)</f>
        <v>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28</v>
      </c>
      <c r="W19" s="97">
        <f t="shared" si="1"/>
        <v>0</v>
      </c>
      <c r="X19" s="97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2.2799999999999998</v>
      </c>
      <c r="D20" s="98">
        <f>+(A19*D19)/1000</f>
        <v>1.026</v>
      </c>
      <c r="E20" s="98">
        <f>+(A19*E19)/1000</f>
        <v>0</v>
      </c>
      <c r="F20" s="98">
        <f>+(A19*F19)/1000</f>
        <v>0.39900000000000002</v>
      </c>
      <c r="G20" s="98">
        <f>+(A19*G19)/1000</f>
        <v>0</v>
      </c>
      <c r="H20" s="98">
        <f>+(A19*H19)/1000</f>
        <v>0.28499999999999998</v>
      </c>
      <c r="I20" s="98">
        <f>+(A19*I19)/1000</f>
        <v>0</v>
      </c>
      <c r="J20" s="98">
        <f>+(A19*J19)/1000</f>
        <v>0</v>
      </c>
      <c r="K20" s="98">
        <f>+(A19*K19)/1000</f>
        <v>5.7000000000000002E-3</v>
      </c>
      <c r="L20" s="98">
        <f>+(A19*L19)/1000</f>
        <v>1.425</v>
      </c>
      <c r="M20" s="98">
        <f>+(A19*M19)/1000</f>
        <v>1.026</v>
      </c>
      <c r="N20" s="98">
        <f>+(A19*N19)/1000</f>
        <v>0</v>
      </c>
      <c r="O20" s="98">
        <f>+(A19*O19)/1000</f>
        <v>0</v>
      </c>
      <c r="P20" s="98">
        <f>+(A19*P19)/1000</f>
        <v>0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1.5960000000000001</v>
      </c>
      <c r="W20" s="99">
        <f>+(A19*W19)/1000</f>
        <v>0</v>
      </c>
      <c r="X20" s="99">
        <f>+(A19*X19)/1000</f>
        <v>0</v>
      </c>
      <c r="Y20" s="65"/>
    </row>
    <row r="21" spans="1:25" ht="37.5" customHeight="1" x14ac:dyDescent="0.2">
      <c r="A21" s="138" t="s">
        <v>8</v>
      </c>
      <c r="B21" s="139"/>
      <c r="C21" s="100">
        <f>+C20+C18</f>
        <v>7.08</v>
      </c>
      <c r="D21" s="100">
        <f t="shared" ref="D21:X21" si="2">+D20+D18</f>
        <v>3.1260000000000003</v>
      </c>
      <c r="E21" s="100">
        <f t="shared" si="2"/>
        <v>0.3</v>
      </c>
      <c r="F21" s="100">
        <f t="shared" si="2"/>
        <v>0.81899999999999995</v>
      </c>
      <c r="G21" s="100">
        <f t="shared" si="2"/>
        <v>6.6</v>
      </c>
      <c r="H21" s="100">
        <f t="shared" si="2"/>
        <v>1.1850000000000001</v>
      </c>
      <c r="I21" s="100">
        <f t="shared" si="2"/>
        <v>1.2</v>
      </c>
      <c r="J21" s="100">
        <f t="shared" si="2"/>
        <v>1.2</v>
      </c>
      <c r="K21" s="100">
        <f t="shared" si="2"/>
        <v>5.7000000000000002E-3</v>
      </c>
      <c r="L21" s="100">
        <f t="shared" si="2"/>
        <v>1.425</v>
      </c>
      <c r="M21" s="100">
        <f t="shared" si="2"/>
        <v>1.026</v>
      </c>
      <c r="N21" s="100">
        <f t="shared" si="2"/>
        <v>3</v>
      </c>
      <c r="O21" s="100">
        <f t="shared" si="2"/>
        <v>0</v>
      </c>
      <c r="P21" s="100">
        <f t="shared" si="2"/>
        <v>4.2</v>
      </c>
      <c r="Q21" s="100">
        <f t="shared" si="2"/>
        <v>4.2</v>
      </c>
      <c r="R21" s="100">
        <f t="shared" si="2"/>
        <v>0.9</v>
      </c>
      <c r="S21" s="100">
        <f t="shared" si="2"/>
        <v>1.5</v>
      </c>
      <c r="T21" s="100">
        <f t="shared" si="2"/>
        <v>0.3</v>
      </c>
      <c r="U21" s="100">
        <f t="shared" si="2"/>
        <v>2.1</v>
      </c>
      <c r="V21" s="100">
        <f t="shared" si="2"/>
        <v>1.5960000000000001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399</v>
      </c>
      <c r="E22" s="102">
        <v>2948</v>
      </c>
      <c r="F22" s="102">
        <v>1650</v>
      </c>
      <c r="G22" s="102">
        <v>306</v>
      </c>
      <c r="H22" s="102">
        <v>608</v>
      </c>
      <c r="I22" s="102">
        <v>187</v>
      </c>
      <c r="J22" s="102">
        <v>390</v>
      </c>
      <c r="K22" s="102">
        <v>57</v>
      </c>
      <c r="L22" s="102">
        <v>300</v>
      </c>
      <c r="M22" s="102">
        <v>1800</v>
      </c>
      <c r="N22" s="102">
        <v>269</v>
      </c>
      <c r="O22" s="102">
        <v>112</v>
      </c>
      <c r="P22" s="102">
        <v>348</v>
      </c>
      <c r="Q22" s="102">
        <v>160</v>
      </c>
      <c r="R22" s="102">
        <v>708</v>
      </c>
      <c r="S22" s="102">
        <v>138</v>
      </c>
      <c r="T22" s="102">
        <v>147</v>
      </c>
      <c r="U22" s="102">
        <v>2644</v>
      </c>
      <c r="V22" s="102">
        <v>227</v>
      </c>
      <c r="W22" s="103">
        <v>1800</v>
      </c>
      <c r="X22" s="103"/>
      <c r="Y22" s="65"/>
    </row>
    <row r="23" spans="1:25" hidden="1" x14ac:dyDescent="0.2">
      <c r="A23" s="87">
        <f>SUM(A17)</f>
        <v>60</v>
      </c>
      <c r="B23" s="88" t="s">
        <v>10</v>
      </c>
      <c r="C23" s="104">
        <f>SUM(C18*C22)</f>
        <v>1257.5999999999999</v>
      </c>
      <c r="D23" s="104">
        <f>SUM(D18*D22)</f>
        <v>837.90000000000009</v>
      </c>
      <c r="E23" s="104">
        <f t="shared" ref="E23:X23" si="3">SUM(E18*E22)</f>
        <v>884.4</v>
      </c>
      <c r="F23" s="104">
        <f t="shared" si="3"/>
        <v>693</v>
      </c>
      <c r="G23" s="104">
        <f t="shared" si="3"/>
        <v>2019.6</v>
      </c>
      <c r="H23" s="104">
        <f t="shared" si="3"/>
        <v>547.20000000000005</v>
      </c>
      <c r="I23" s="104">
        <f t="shared" si="3"/>
        <v>224.4</v>
      </c>
      <c r="J23" s="104">
        <f t="shared" si="3"/>
        <v>468</v>
      </c>
      <c r="K23" s="104">
        <f t="shared" si="3"/>
        <v>0</v>
      </c>
      <c r="L23" s="104">
        <f t="shared" si="3"/>
        <v>0</v>
      </c>
      <c r="M23" s="104">
        <f t="shared" si="3"/>
        <v>0</v>
      </c>
      <c r="N23" s="104">
        <f t="shared" si="3"/>
        <v>807</v>
      </c>
      <c r="O23" s="104">
        <f t="shared" si="3"/>
        <v>0</v>
      </c>
      <c r="P23" s="104">
        <f t="shared" si="3"/>
        <v>1461.6000000000001</v>
      </c>
      <c r="Q23" s="104">
        <f t="shared" si="3"/>
        <v>672</v>
      </c>
      <c r="R23" s="104">
        <f t="shared" si="3"/>
        <v>637.20000000000005</v>
      </c>
      <c r="S23" s="104">
        <f t="shared" si="3"/>
        <v>207</v>
      </c>
      <c r="T23" s="104">
        <f t="shared" si="3"/>
        <v>44.1</v>
      </c>
      <c r="U23" s="104">
        <f t="shared" si="3"/>
        <v>5552.4000000000005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16313.400000000001</v>
      </c>
    </row>
    <row r="24" spans="1:25" hidden="1" x14ac:dyDescent="0.2">
      <c r="A24" s="87">
        <f>SUM(A19)</f>
        <v>57</v>
      </c>
      <c r="B24" s="88" t="s">
        <v>10</v>
      </c>
      <c r="C24" s="104">
        <f>SUM(C20*C22)</f>
        <v>597.3599999999999</v>
      </c>
      <c r="D24" s="104">
        <f>SUM(D20*D22)</f>
        <v>409.37400000000002</v>
      </c>
      <c r="E24" s="104">
        <f t="shared" ref="E24:X24" si="4">SUM(E20*E22)</f>
        <v>0</v>
      </c>
      <c r="F24" s="104">
        <f t="shared" si="4"/>
        <v>658.35</v>
      </c>
      <c r="G24" s="104">
        <f t="shared" si="4"/>
        <v>0</v>
      </c>
      <c r="H24" s="104">
        <f t="shared" si="4"/>
        <v>173.27999999999997</v>
      </c>
      <c r="I24" s="104">
        <f t="shared" si="4"/>
        <v>0</v>
      </c>
      <c r="J24" s="104">
        <f t="shared" si="4"/>
        <v>0</v>
      </c>
      <c r="K24" s="104">
        <f t="shared" si="4"/>
        <v>0.32490000000000002</v>
      </c>
      <c r="L24" s="104">
        <f t="shared" si="4"/>
        <v>427.5</v>
      </c>
      <c r="M24" s="104">
        <f t="shared" si="4"/>
        <v>1846.8</v>
      </c>
      <c r="N24" s="104">
        <f t="shared" si="4"/>
        <v>0</v>
      </c>
      <c r="O24" s="104">
        <f t="shared" si="4"/>
        <v>0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362.29200000000003</v>
      </c>
      <c r="W24" s="104">
        <f t="shared" si="4"/>
        <v>0</v>
      </c>
      <c r="X24" s="104">
        <f t="shared" si="4"/>
        <v>0</v>
      </c>
      <c r="Y24" s="89">
        <f>SUM(C24:X24)</f>
        <v>4475.2809000000007</v>
      </c>
    </row>
    <row r="25" spans="1:25" hidden="1" x14ac:dyDescent="0.2">
      <c r="A25" s="140" t="s">
        <v>11</v>
      </c>
      <c r="B25" s="141"/>
      <c r="C25" s="105">
        <f>SUM(C23:C24)</f>
        <v>1854.9599999999998</v>
      </c>
      <c r="D25" s="105">
        <f t="shared" ref="D25:X25" si="5">+D21*D22</f>
        <v>1247.2740000000001</v>
      </c>
      <c r="E25" s="105">
        <f t="shared" si="5"/>
        <v>884.4</v>
      </c>
      <c r="F25" s="105">
        <f t="shared" si="5"/>
        <v>1351.35</v>
      </c>
      <c r="G25" s="105">
        <f t="shared" si="5"/>
        <v>2019.6</v>
      </c>
      <c r="H25" s="105">
        <f t="shared" si="5"/>
        <v>720.48</v>
      </c>
      <c r="I25" s="105">
        <f t="shared" si="5"/>
        <v>224.4</v>
      </c>
      <c r="J25" s="105">
        <f t="shared" si="5"/>
        <v>468</v>
      </c>
      <c r="K25" s="105">
        <f t="shared" si="5"/>
        <v>0.32490000000000002</v>
      </c>
      <c r="L25" s="105">
        <f t="shared" si="5"/>
        <v>427.5</v>
      </c>
      <c r="M25" s="105">
        <f t="shared" si="5"/>
        <v>1846.8</v>
      </c>
      <c r="N25" s="105">
        <f t="shared" si="5"/>
        <v>807</v>
      </c>
      <c r="O25" s="105">
        <f t="shared" si="5"/>
        <v>0</v>
      </c>
      <c r="P25" s="105">
        <f t="shared" si="5"/>
        <v>1461.6000000000001</v>
      </c>
      <c r="Q25" s="105">
        <f t="shared" si="5"/>
        <v>672</v>
      </c>
      <c r="R25" s="105">
        <f t="shared" si="5"/>
        <v>637.20000000000005</v>
      </c>
      <c r="S25" s="105">
        <f t="shared" si="5"/>
        <v>207</v>
      </c>
      <c r="T25" s="105">
        <f t="shared" si="5"/>
        <v>44.1</v>
      </c>
      <c r="U25" s="105">
        <f t="shared" si="5"/>
        <v>5552.4000000000005</v>
      </c>
      <c r="V25" s="105">
        <f t="shared" si="5"/>
        <v>362.29200000000003</v>
      </c>
      <c r="W25" s="106">
        <f t="shared" si="5"/>
        <v>0</v>
      </c>
      <c r="X25" s="106">
        <f t="shared" si="5"/>
        <v>0</v>
      </c>
      <c r="Y25" s="89">
        <f>SUM(C25:X25)</f>
        <v>20788.680900000003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120</v>
      </c>
      <c r="D32" s="62">
        <v>100</v>
      </c>
      <c r="E32" s="63"/>
      <c r="F32" s="63"/>
      <c r="G32" s="63"/>
      <c r="H32" s="63"/>
      <c r="I32" s="63"/>
      <c r="J32" s="63"/>
      <c r="P32" s="126">
        <v>43070</v>
      </c>
      <c r="Q32" s="126"/>
      <c r="R32" s="126"/>
      <c r="S32" s="126"/>
      <c r="T32" s="112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57.75" customHeight="1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57</v>
      </c>
      <c r="G34" s="68" t="s">
        <v>61</v>
      </c>
      <c r="H34" s="68" t="s">
        <v>41</v>
      </c>
      <c r="I34" s="68" t="s">
        <v>68</v>
      </c>
      <c r="J34" s="68" t="s">
        <v>119</v>
      </c>
      <c r="K34" s="68" t="s">
        <v>29</v>
      </c>
      <c r="L34" s="68" t="s">
        <v>80</v>
      </c>
      <c r="M34" s="68" t="s">
        <v>34</v>
      </c>
      <c r="N34" s="68" t="s">
        <v>43</v>
      </c>
      <c r="O34" s="68"/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113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57</v>
      </c>
      <c r="C36" s="75"/>
      <c r="D36" s="75"/>
      <c r="E36" s="75"/>
      <c r="F36" s="75">
        <v>30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37</v>
      </c>
      <c r="C37" s="75"/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33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38</v>
      </c>
      <c r="C39" s="72"/>
      <c r="D39" s="72">
        <v>7</v>
      </c>
      <c r="E39" s="72"/>
      <c r="F39" s="72"/>
      <c r="G39" s="72"/>
      <c r="H39" s="72">
        <v>20</v>
      </c>
      <c r="I39" s="72">
        <v>35</v>
      </c>
      <c r="J39" s="72">
        <v>15</v>
      </c>
      <c r="K39" s="72">
        <v>35</v>
      </c>
      <c r="L39" s="72">
        <v>25</v>
      </c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160</v>
      </c>
      <c r="C40" s="75"/>
      <c r="D40" s="75">
        <v>15</v>
      </c>
      <c r="E40" s="75"/>
      <c r="F40" s="75"/>
      <c r="G40" s="75">
        <v>20</v>
      </c>
      <c r="H40" s="75"/>
      <c r="I40" s="75"/>
      <c r="J40" s="75"/>
      <c r="K40" s="75"/>
      <c r="L40" s="75"/>
      <c r="M40" s="75">
        <v>3</v>
      </c>
      <c r="N40" s="75">
        <v>30</v>
      </c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ht="23.25" customHeight="1" x14ac:dyDescent="0.2">
      <c r="A41" s="135"/>
      <c r="B41" s="80" t="s">
        <v>120</v>
      </c>
      <c r="C41" s="75">
        <v>60</v>
      </c>
      <c r="D41" s="75"/>
      <c r="E41" s="75">
        <v>20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hidden="1" thickBot="1" x14ac:dyDescent="0.25">
      <c r="A42" s="13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120</v>
      </c>
      <c r="B47" s="82" t="s">
        <v>181</v>
      </c>
      <c r="C47" s="93">
        <f>SUM(C35:C38)</f>
        <v>80</v>
      </c>
      <c r="D47" s="93">
        <f t="shared" ref="D47:X47" si="6">SUM(D35:D38)</f>
        <v>0</v>
      </c>
      <c r="E47" s="93">
        <f t="shared" si="6"/>
        <v>15</v>
      </c>
      <c r="F47" s="93">
        <f t="shared" si="6"/>
        <v>30</v>
      </c>
      <c r="G47" s="93">
        <f t="shared" si="6"/>
        <v>0</v>
      </c>
      <c r="H47" s="93">
        <f t="shared" si="6"/>
        <v>0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0</v>
      </c>
      <c r="M47" s="93">
        <f t="shared" si="6"/>
        <v>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9.6</v>
      </c>
      <c r="D48" s="95">
        <f>+(A47*D47)/1000</f>
        <v>0</v>
      </c>
      <c r="E48" s="95">
        <f>+(A47*E47)/1000</f>
        <v>1.8</v>
      </c>
      <c r="F48" s="95">
        <f>+(A47*F47)/1000</f>
        <v>3.6</v>
      </c>
      <c r="G48" s="95">
        <f>+(A47*G47)/1000</f>
        <v>0</v>
      </c>
      <c r="H48" s="95">
        <f>+(A47*H47)</f>
        <v>0</v>
      </c>
      <c r="I48" s="95">
        <f>+(A47*I47)/1000</f>
        <v>0</v>
      </c>
      <c r="J48" s="95">
        <f>+(A47*J47)/1000</f>
        <v>0</v>
      </c>
      <c r="K48" s="95">
        <f>+(A47*K47)/1000</f>
        <v>0</v>
      </c>
      <c r="L48" s="95">
        <f>+(A47*L47)/1000</f>
        <v>0</v>
      </c>
      <c r="M48" s="95">
        <f>+(A47*M47)/1000</f>
        <v>0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22</v>
      </c>
      <c r="E49" s="96">
        <f t="shared" si="7"/>
        <v>20</v>
      </c>
      <c r="F49" s="96">
        <f t="shared" si="7"/>
        <v>0</v>
      </c>
      <c r="G49" s="96">
        <f t="shared" si="7"/>
        <v>20</v>
      </c>
      <c r="H49" s="96">
        <f t="shared" si="7"/>
        <v>20</v>
      </c>
      <c r="I49" s="96">
        <f t="shared" si="7"/>
        <v>35</v>
      </c>
      <c r="J49" s="96">
        <f t="shared" si="7"/>
        <v>15</v>
      </c>
      <c r="K49" s="96">
        <f t="shared" si="7"/>
        <v>35</v>
      </c>
      <c r="L49" s="96">
        <f t="shared" si="7"/>
        <v>25</v>
      </c>
      <c r="M49" s="96">
        <f t="shared" si="7"/>
        <v>3</v>
      </c>
      <c r="N49" s="96">
        <f t="shared" si="7"/>
        <v>30</v>
      </c>
      <c r="O49" s="96">
        <f t="shared" si="7"/>
        <v>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</v>
      </c>
      <c r="D50" s="98">
        <f>+(A49*D49)/1000</f>
        <v>2.2000000000000002</v>
      </c>
      <c r="E50" s="98">
        <f>+(A49*E49)/1000</f>
        <v>2</v>
      </c>
      <c r="F50" s="98">
        <f>+(A49*F49)/1000</f>
        <v>0</v>
      </c>
      <c r="G50" s="98">
        <f>+(A49*G49)/1000</f>
        <v>2</v>
      </c>
      <c r="H50" s="98">
        <f>+(A49*H49)/1000</f>
        <v>2</v>
      </c>
      <c r="I50" s="98">
        <f>+(A49*I49)/1000</f>
        <v>3.5</v>
      </c>
      <c r="J50" s="98">
        <f>+(A49*J49)/1000</f>
        <v>1.5</v>
      </c>
      <c r="K50" s="98">
        <f>+(A49*K49)/1000</f>
        <v>3.5</v>
      </c>
      <c r="L50" s="98">
        <f>+(A49*L49)/1000</f>
        <v>2.5</v>
      </c>
      <c r="M50" s="98">
        <f>+(A49*M49)/1000</f>
        <v>0.3</v>
      </c>
      <c r="N50" s="98">
        <f>+(A49*N49)/1000</f>
        <v>3</v>
      </c>
      <c r="O50" s="98">
        <f>+(A49*O49)/1000</f>
        <v>0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36.75" customHeight="1" x14ac:dyDescent="0.2">
      <c r="A51" s="138" t="s">
        <v>8</v>
      </c>
      <c r="B51" s="139"/>
      <c r="C51" s="100">
        <f>+C50+C48</f>
        <v>15.6</v>
      </c>
      <c r="D51" s="100">
        <f t="shared" ref="D51:X51" si="8">+D50+D48</f>
        <v>2.2000000000000002</v>
      </c>
      <c r="E51" s="100">
        <f t="shared" si="8"/>
        <v>3.8</v>
      </c>
      <c r="F51" s="100">
        <f t="shared" si="8"/>
        <v>3.6</v>
      </c>
      <c r="G51" s="100">
        <f t="shared" si="8"/>
        <v>2</v>
      </c>
      <c r="H51" s="100">
        <f t="shared" si="8"/>
        <v>2</v>
      </c>
      <c r="I51" s="100">
        <f t="shared" si="8"/>
        <v>3.5</v>
      </c>
      <c r="J51" s="100">
        <f t="shared" si="8"/>
        <v>1.5</v>
      </c>
      <c r="K51" s="100">
        <f t="shared" si="8"/>
        <v>3.5</v>
      </c>
      <c r="L51" s="100">
        <f t="shared" si="8"/>
        <v>2.5</v>
      </c>
      <c r="M51" s="100">
        <f t="shared" si="8"/>
        <v>0.3</v>
      </c>
      <c r="N51" s="100">
        <f t="shared" si="8"/>
        <v>3</v>
      </c>
      <c r="O51" s="100">
        <f t="shared" si="8"/>
        <v>0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1550</v>
      </c>
      <c r="G52" s="102">
        <v>397</v>
      </c>
      <c r="H52" s="102">
        <v>187</v>
      </c>
      <c r="I52" s="102">
        <v>138</v>
      </c>
      <c r="J52" s="102">
        <v>899</v>
      </c>
      <c r="K52" s="102">
        <v>153</v>
      </c>
      <c r="L52" s="102">
        <v>514</v>
      </c>
      <c r="M52" s="102">
        <v>147</v>
      </c>
      <c r="N52" s="102">
        <v>269</v>
      </c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120</v>
      </c>
      <c r="B53" s="88" t="s">
        <v>10</v>
      </c>
      <c r="C53" s="104">
        <f>SUM(C48*C52)</f>
        <v>2515.1999999999998</v>
      </c>
      <c r="D53" s="104">
        <f>SUM(D48*D52)</f>
        <v>0</v>
      </c>
      <c r="E53" s="104">
        <f t="shared" ref="E53:X53" si="9">SUM(E48*E52)</f>
        <v>2970</v>
      </c>
      <c r="F53" s="104">
        <f t="shared" si="9"/>
        <v>5580</v>
      </c>
      <c r="G53" s="104">
        <f t="shared" si="9"/>
        <v>0</v>
      </c>
      <c r="H53" s="104">
        <f t="shared" si="9"/>
        <v>0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0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11065.2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1337.6000000000001</v>
      </c>
      <c r="E54" s="104">
        <f t="shared" ref="E54:X54" si="10">SUM(E50*E52)</f>
        <v>3300</v>
      </c>
      <c r="F54" s="104">
        <f t="shared" si="10"/>
        <v>0</v>
      </c>
      <c r="G54" s="104">
        <f t="shared" si="10"/>
        <v>794</v>
      </c>
      <c r="H54" s="104">
        <f t="shared" si="10"/>
        <v>374</v>
      </c>
      <c r="I54" s="104">
        <f t="shared" si="10"/>
        <v>483</v>
      </c>
      <c r="J54" s="104">
        <f t="shared" si="10"/>
        <v>1348.5</v>
      </c>
      <c r="K54" s="104">
        <f t="shared" si="10"/>
        <v>535.5</v>
      </c>
      <c r="L54" s="104">
        <f t="shared" si="10"/>
        <v>1285</v>
      </c>
      <c r="M54" s="104">
        <f t="shared" si="10"/>
        <v>44.1</v>
      </c>
      <c r="N54" s="104">
        <f t="shared" si="10"/>
        <v>807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11880.7</v>
      </c>
    </row>
    <row r="55" spans="1:25" x14ac:dyDescent="0.2">
      <c r="A55" s="140" t="s">
        <v>11</v>
      </c>
      <c r="B55" s="141"/>
      <c r="C55" s="105">
        <f>SUM(C53:C54)</f>
        <v>4087.2</v>
      </c>
      <c r="D55" s="105">
        <f t="shared" ref="D55:X55" si="11">+D51*D52</f>
        <v>1337.6000000000001</v>
      </c>
      <c r="E55" s="105">
        <f t="shared" si="11"/>
        <v>6270</v>
      </c>
      <c r="F55" s="105">
        <f t="shared" si="11"/>
        <v>5580</v>
      </c>
      <c r="G55" s="105">
        <f t="shared" si="11"/>
        <v>794</v>
      </c>
      <c r="H55" s="105">
        <f t="shared" si="11"/>
        <v>374</v>
      </c>
      <c r="I55" s="105">
        <f t="shared" si="11"/>
        <v>483</v>
      </c>
      <c r="J55" s="105">
        <f t="shared" si="11"/>
        <v>1348.5</v>
      </c>
      <c r="K55" s="105">
        <f t="shared" si="11"/>
        <v>535.5</v>
      </c>
      <c r="L55" s="105">
        <f t="shared" si="11"/>
        <v>1285</v>
      </c>
      <c r="M55" s="105">
        <f t="shared" si="11"/>
        <v>44.1</v>
      </c>
      <c r="N55" s="105">
        <f t="shared" si="11"/>
        <v>807</v>
      </c>
      <c r="O55" s="105">
        <f t="shared" si="11"/>
        <v>0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22945.899999999998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40" sqref="B40"/>
    </sheetView>
  </sheetViews>
  <sheetFormatPr defaultRowHeight="12" x14ac:dyDescent="0.2"/>
  <cols>
    <col min="1" max="1" width="3.140625" style="59" customWidth="1"/>
    <col min="2" max="2" width="23.5703125" style="59" customWidth="1"/>
    <col min="3" max="24" width="6.425781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69</v>
      </c>
      <c r="D2" s="62">
        <v>67</v>
      </c>
      <c r="E2" s="63"/>
      <c r="F2" s="63"/>
      <c r="G2" s="63"/>
      <c r="H2" s="63"/>
      <c r="I2" s="63"/>
      <c r="J2" s="63"/>
      <c r="P2" s="126">
        <v>43080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55.5" thickBot="1" x14ac:dyDescent="0.25">
      <c r="A4" s="129"/>
      <c r="B4" s="130"/>
      <c r="C4" s="66" t="s">
        <v>33</v>
      </c>
      <c r="D4" s="67" t="s">
        <v>46</v>
      </c>
      <c r="E4" s="68" t="s">
        <v>40</v>
      </c>
      <c r="F4" s="68" t="s">
        <v>37</v>
      </c>
      <c r="G4" s="68" t="s">
        <v>59</v>
      </c>
      <c r="H4" s="68" t="s">
        <v>53</v>
      </c>
      <c r="I4" s="69" t="s">
        <v>39</v>
      </c>
      <c r="J4" s="68" t="s">
        <v>32</v>
      </c>
      <c r="K4" s="68" t="s">
        <v>30</v>
      </c>
      <c r="L4" s="68" t="s">
        <v>41</v>
      </c>
      <c r="M4" s="68" t="s">
        <v>60</v>
      </c>
      <c r="N4" s="69" t="s">
        <v>43</v>
      </c>
      <c r="O4" s="68" t="s">
        <v>61</v>
      </c>
      <c r="P4" s="68" t="s">
        <v>29</v>
      </c>
      <c r="Q4" s="68" t="s">
        <v>42</v>
      </c>
      <c r="R4" s="68" t="s">
        <v>77</v>
      </c>
      <c r="S4" s="68" t="s">
        <v>75</v>
      </c>
      <c r="T4" s="68" t="s">
        <v>34</v>
      </c>
      <c r="U4" s="69"/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36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>
        <v>70</v>
      </c>
      <c r="S5" s="72">
        <v>70</v>
      </c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91</v>
      </c>
      <c r="C6" s="75"/>
      <c r="D6" s="75"/>
      <c r="E6" s="75"/>
      <c r="F6" s="75">
        <v>7</v>
      </c>
      <c r="G6" s="75"/>
      <c r="H6" s="75">
        <v>20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141</v>
      </c>
      <c r="C7" s="75"/>
      <c r="D7" s="75">
        <v>6</v>
      </c>
      <c r="E7" s="75"/>
      <c r="F7" s="75"/>
      <c r="G7" s="75">
        <v>1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49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42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>
        <v>40</v>
      </c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41</v>
      </c>
      <c r="C10" s="75"/>
      <c r="D10" s="75"/>
      <c r="E10" s="75"/>
      <c r="F10" s="75"/>
      <c r="G10" s="75"/>
      <c r="H10" s="75"/>
      <c r="I10" s="75"/>
      <c r="J10" s="75"/>
      <c r="K10" s="75"/>
      <c r="L10" s="75">
        <v>30</v>
      </c>
      <c r="M10" s="75"/>
      <c r="N10" s="75"/>
      <c r="O10" s="75"/>
      <c r="P10" s="75"/>
      <c r="Q10" s="75"/>
      <c r="R10" s="75"/>
      <c r="S10" s="75"/>
      <c r="T10" s="75"/>
      <c r="U10" s="75"/>
      <c r="V10" s="76"/>
      <c r="W10" s="76"/>
      <c r="X10" s="76"/>
      <c r="Y10" s="65"/>
    </row>
    <row r="11" spans="1:25" x14ac:dyDescent="0.2">
      <c r="A11" s="135"/>
      <c r="B11" s="80" t="s">
        <v>90</v>
      </c>
      <c r="C11" s="75"/>
      <c r="D11" s="75">
        <v>7</v>
      </c>
      <c r="E11" s="75"/>
      <c r="F11" s="75"/>
      <c r="G11" s="75"/>
      <c r="H11" s="75"/>
      <c r="I11" s="75"/>
      <c r="J11" s="75"/>
      <c r="K11" s="75">
        <v>5</v>
      </c>
      <c r="L11" s="75">
        <v>10</v>
      </c>
      <c r="M11" s="75">
        <v>60</v>
      </c>
      <c r="N11" s="75"/>
      <c r="O11" s="75">
        <v>20</v>
      </c>
      <c r="P11" s="75">
        <v>25</v>
      </c>
      <c r="Q11" s="75"/>
      <c r="R11" s="75"/>
      <c r="S11" s="75"/>
      <c r="T11" s="75">
        <v>5</v>
      </c>
      <c r="U11" s="75"/>
      <c r="V11" s="76"/>
      <c r="W11" s="76"/>
      <c r="X11" s="76"/>
      <c r="Y11" s="65"/>
    </row>
    <row r="12" spans="1:25" ht="12.75" thickBot="1" x14ac:dyDescent="0.25">
      <c r="A12" s="136"/>
      <c r="B12" s="77" t="s">
        <v>33</v>
      </c>
      <c r="C12" s="78">
        <v>40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39</v>
      </c>
      <c r="C13" s="72"/>
      <c r="D13" s="72"/>
      <c r="E13" s="72"/>
      <c r="F13" s="72"/>
      <c r="G13" s="72"/>
      <c r="H13" s="72"/>
      <c r="I13" s="72">
        <v>50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73</v>
      </c>
      <c r="C14" s="75"/>
      <c r="D14" s="75"/>
      <c r="E14" s="75">
        <v>15</v>
      </c>
      <c r="F14" s="75"/>
      <c r="G14" s="75"/>
      <c r="H14" s="75"/>
      <c r="I14" s="75"/>
      <c r="J14" s="75"/>
      <c r="K14" s="75"/>
      <c r="L14" s="75"/>
      <c r="M14" s="75"/>
      <c r="N14" s="75">
        <v>50</v>
      </c>
      <c r="O14" s="75"/>
      <c r="P14" s="75"/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 t="s">
        <v>32</v>
      </c>
      <c r="C15" s="75"/>
      <c r="D15" s="75"/>
      <c r="E15" s="75"/>
      <c r="F15" s="75"/>
      <c r="G15" s="75"/>
      <c r="H15" s="75"/>
      <c r="I15" s="75"/>
      <c r="J15" s="75">
        <v>18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 t="s">
        <v>33</v>
      </c>
      <c r="C16" s="78">
        <v>40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69</v>
      </c>
      <c r="B17" s="82" t="s">
        <v>69</v>
      </c>
      <c r="C17" s="93">
        <f>SUM(C5:C12)</f>
        <v>80</v>
      </c>
      <c r="D17" s="93">
        <f t="shared" ref="D17:X17" si="0">SUM(D5:D12)</f>
        <v>13</v>
      </c>
      <c r="E17" s="93">
        <f t="shared" si="0"/>
        <v>0</v>
      </c>
      <c r="F17" s="93">
        <f t="shared" si="0"/>
        <v>7</v>
      </c>
      <c r="G17" s="93">
        <f t="shared" si="0"/>
        <v>1</v>
      </c>
      <c r="H17" s="93">
        <f t="shared" si="0"/>
        <v>20</v>
      </c>
      <c r="I17" s="93">
        <f t="shared" si="0"/>
        <v>0</v>
      </c>
      <c r="J17" s="93">
        <f t="shared" si="0"/>
        <v>0</v>
      </c>
      <c r="K17" s="93">
        <f t="shared" si="0"/>
        <v>5</v>
      </c>
      <c r="L17" s="93">
        <f t="shared" si="0"/>
        <v>40</v>
      </c>
      <c r="M17" s="93">
        <f t="shared" si="0"/>
        <v>60</v>
      </c>
      <c r="N17" s="93">
        <f t="shared" si="0"/>
        <v>0</v>
      </c>
      <c r="O17" s="93">
        <f t="shared" si="0"/>
        <v>20</v>
      </c>
      <c r="P17" s="93">
        <f t="shared" si="0"/>
        <v>25</v>
      </c>
      <c r="Q17" s="93">
        <f t="shared" si="0"/>
        <v>40</v>
      </c>
      <c r="R17" s="93">
        <f t="shared" si="0"/>
        <v>70</v>
      </c>
      <c r="S17" s="93">
        <f t="shared" si="0"/>
        <v>70</v>
      </c>
      <c r="T17" s="93">
        <f t="shared" si="0"/>
        <v>5</v>
      </c>
      <c r="U17" s="93">
        <f t="shared" si="0"/>
        <v>0</v>
      </c>
      <c r="V17" s="93">
        <f t="shared" si="0"/>
        <v>0</v>
      </c>
      <c r="W17" s="93">
        <f t="shared" si="0"/>
        <v>0</v>
      </c>
      <c r="X17" s="93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5.52</v>
      </c>
      <c r="D18" s="95">
        <f>+(A17*D17)/1000</f>
        <v>0.89700000000000002</v>
      </c>
      <c r="E18" s="95">
        <f>+(A17*E17)/1000</f>
        <v>0</v>
      </c>
      <c r="F18" s="95">
        <f>+(A17*F17)/1000</f>
        <v>0.48299999999999998</v>
      </c>
      <c r="G18" s="95">
        <f>+(A17*G17)</f>
        <v>69</v>
      </c>
      <c r="H18" s="95">
        <f>+(A17*H17)/1000</f>
        <v>1.38</v>
      </c>
      <c r="I18" s="95">
        <f>+(A17*I17)/1000</f>
        <v>0</v>
      </c>
      <c r="J18" s="95">
        <f>+(A17*J17)/1000</f>
        <v>0</v>
      </c>
      <c r="K18" s="95">
        <f>+(A17*K17)/1000</f>
        <v>0.34499999999999997</v>
      </c>
      <c r="L18" s="95">
        <f>+(A17*L17)/1000</f>
        <v>2.76</v>
      </c>
      <c r="M18" s="95">
        <f>+(A17*M17)/1000</f>
        <v>4.1399999999999997</v>
      </c>
      <c r="N18" s="95">
        <f>+(A17*N17)/1000</f>
        <v>0</v>
      </c>
      <c r="O18" s="95">
        <f>+(A17*O17)/1000</f>
        <v>1.38</v>
      </c>
      <c r="P18" s="95">
        <f>+(A17*P17)/1000</f>
        <v>1.7250000000000001</v>
      </c>
      <c r="Q18" s="95">
        <f>+(A17*Q17)/1000</f>
        <v>2.76</v>
      </c>
      <c r="R18" s="95">
        <f>+(A17*R17)/1000</f>
        <v>4.83</v>
      </c>
      <c r="S18" s="95">
        <f>+(A17*S17)/1000</f>
        <v>4.83</v>
      </c>
      <c r="T18" s="95">
        <f>+(A17*T17)/1000</f>
        <v>0.34499999999999997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67</v>
      </c>
      <c r="B19" s="84" t="s">
        <v>71</v>
      </c>
      <c r="C19" s="96">
        <f>SUM(C13:C16)</f>
        <v>40</v>
      </c>
      <c r="D19" s="96">
        <f t="shared" ref="D19:X19" si="1">SUM(D13:D16)</f>
        <v>0</v>
      </c>
      <c r="E19" s="96">
        <f t="shared" si="1"/>
        <v>15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50</v>
      </c>
      <c r="J19" s="96">
        <f t="shared" si="1"/>
        <v>18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 t="shared" si="1"/>
        <v>50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6">
        <f t="shared" si="1"/>
        <v>0</v>
      </c>
      <c r="X19" s="96">
        <f t="shared" si="1"/>
        <v>0</v>
      </c>
      <c r="Y19" s="65"/>
    </row>
    <row r="20" spans="1:25" ht="12.75" hidden="1" thickBot="1" x14ac:dyDescent="0.25">
      <c r="A20" s="85"/>
      <c r="B20" s="86" t="s">
        <v>74</v>
      </c>
      <c r="C20" s="98">
        <f>SUM(A19*C19)/1000</f>
        <v>2.68</v>
      </c>
      <c r="D20" s="98">
        <f>+(A19*D19)/1000</f>
        <v>0</v>
      </c>
      <c r="E20" s="98">
        <f>+(A19*E19)/1000</f>
        <v>1.0049999999999999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3.35</v>
      </c>
      <c r="J20" s="98">
        <f>+(A19*J19)/1000</f>
        <v>1.206</v>
      </c>
      <c r="K20" s="98">
        <f>+(A19*K19)/1000</f>
        <v>0</v>
      </c>
      <c r="L20" s="98">
        <f>+(A19*L19)/1000</f>
        <v>0</v>
      </c>
      <c r="M20" s="98">
        <f>+(A19*M19)/1000</f>
        <v>0</v>
      </c>
      <c r="N20" s="98">
        <f>+(A19*N19)/1000</f>
        <v>3.35</v>
      </c>
      <c r="O20" s="98">
        <f>+(A19*O19)/1000</f>
        <v>0</v>
      </c>
      <c r="P20" s="98">
        <f>+(A19*P19)/1000</f>
        <v>0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33.75" customHeight="1" x14ac:dyDescent="0.2">
      <c r="A21" s="138" t="s">
        <v>8</v>
      </c>
      <c r="B21" s="139"/>
      <c r="C21" s="100">
        <f>+C20+C18</f>
        <v>8.1999999999999993</v>
      </c>
      <c r="D21" s="100">
        <f t="shared" ref="D21:X21" si="2">+D20+D18</f>
        <v>0.89700000000000002</v>
      </c>
      <c r="E21" s="100">
        <f t="shared" si="2"/>
        <v>1.0049999999999999</v>
      </c>
      <c r="F21" s="100">
        <f t="shared" si="2"/>
        <v>0.48299999999999998</v>
      </c>
      <c r="G21" s="100">
        <f t="shared" si="2"/>
        <v>69</v>
      </c>
      <c r="H21" s="100">
        <f t="shared" si="2"/>
        <v>1.38</v>
      </c>
      <c r="I21" s="100">
        <f t="shared" si="2"/>
        <v>3.35</v>
      </c>
      <c r="J21" s="100">
        <f t="shared" si="2"/>
        <v>1.206</v>
      </c>
      <c r="K21" s="100">
        <f t="shared" si="2"/>
        <v>0.34499999999999997</v>
      </c>
      <c r="L21" s="100">
        <f t="shared" si="2"/>
        <v>2.76</v>
      </c>
      <c r="M21" s="100">
        <f t="shared" si="2"/>
        <v>4.1399999999999997</v>
      </c>
      <c r="N21" s="100">
        <f t="shared" si="2"/>
        <v>3.35</v>
      </c>
      <c r="O21" s="100">
        <f t="shared" si="2"/>
        <v>1.38</v>
      </c>
      <c r="P21" s="100">
        <f t="shared" si="2"/>
        <v>1.7250000000000001</v>
      </c>
      <c r="Q21" s="100">
        <f t="shared" si="2"/>
        <v>2.76</v>
      </c>
      <c r="R21" s="100">
        <f t="shared" si="2"/>
        <v>4.83</v>
      </c>
      <c r="S21" s="100">
        <f t="shared" si="2"/>
        <v>4.83</v>
      </c>
      <c r="T21" s="100">
        <f t="shared" si="2"/>
        <v>0.34499999999999997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2944</v>
      </c>
      <c r="E22" s="102">
        <v>608</v>
      </c>
      <c r="F22" s="102">
        <v>1650</v>
      </c>
      <c r="G22" s="102">
        <v>57</v>
      </c>
      <c r="H22" s="102">
        <v>399</v>
      </c>
      <c r="I22" s="102">
        <v>330</v>
      </c>
      <c r="J22" s="102">
        <v>1850</v>
      </c>
      <c r="K22" s="102">
        <v>238</v>
      </c>
      <c r="L22" s="102">
        <v>187</v>
      </c>
      <c r="M22" s="102">
        <v>1348</v>
      </c>
      <c r="N22" s="102">
        <v>269</v>
      </c>
      <c r="O22" s="102">
        <v>390</v>
      </c>
      <c r="P22" s="102">
        <v>153</v>
      </c>
      <c r="Q22" s="102">
        <v>154</v>
      </c>
      <c r="R22" s="102">
        <v>348</v>
      </c>
      <c r="S22" s="102">
        <v>790</v>
      </c>
      <c r="T22" s="102">
        <v>147</v>
      </c>
      <c r="U22" s="102"/>
      <c r="V22" s="102"/>
      <c r="W22" s="103"/>
      <c r="X22" s="103"/>
      <c r="Y22" s="65"/>
    </row>
    <row r="23" spans="1:25" hidden="1" x14ac:dyDescent="0.2">
      <c r="A23" s="87">
        <f>SUM(A17)</f>
        <v>69</v>
      </c>
      <c r="B23" s="88" t="s">
        <v>10</v>
      </c>
      <c r="C23" s="104">
        <f>SUM(C18*C22)</f>
        <v>1446.2399999999998</v>
      </c>
      <c r="D23" s="104">
        <f>SUM(D18*D22)</f>
        <v>2640.768</v>
      </c>
      <c r="E23" s="104">
        <f t="shared" ref="E23:X23" si="3">SUM(E18*E22)</f>
        <v>0</v>
      </c>
      <c r="F23" s="104">
        <f t="shared" si="3"/>
        <v>796.94999999999993</v>
      </c>
      <c r="G23" s="104">
        <f t="shared" si="3"/>
        <v>3933</v>
      </c>
      <c r="H23" s="104">
        <f t="shared" si="3"/>
        <v>550.62</v>
      </c>
      <c r="I23" s="104">
        <f t="shared" si="3"/>
        <v>0</v>
      </c>
      <c r="J23" s="104">
        <f t="shared" si="3"/>
        <v>0</v>
      </c>
      <c r="K23" s="104">
        <f t="shared" si="3"/>
        <v>82.11</v>
      </c>
      <c r="L23" s="104">
        <f t="shared" si="3"/>
        <v>516.12</v>
      </c>
      <c r="M23" s="104">
        <f t="shared" si="3"/>
        <v>5580.7199999999993</v>
      </c>
      <c r="N23" s="104">
        <f t="shared" si="3"/>
        <v>0</v>
      </c>
      <c r="O23" s="104">
        <f t="shared" si="3"/>
        <v>538.19999999999993</v>
      </c>
      <c r="P23" s="104">
        <f t="shared" si="3"/>
        <v>263.92500000000001</v>
      </c>
      <c r="Q23" s="104">
        <f t="shared" si="3"/>
        <v>425.03999999999996</v>
      </c>
      <c r="R23" s="104">
        <f t="shared" si="3"/>
        <v>1680.84</v>
      </c>
      <c r="S23" s="104">
        <f t="shared" si="3"/>
        <v>3815.7000000000003</v>
      </c>
      <c r="T23" s="104">
        <f t="shared" si="3"/>
        <v>50.714999999999996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22320.948</v>
      </c>
    </row>
    <row r="24" spans="1:25" hidden="1" x14ac:dyDescent="0.2">
      <c r="A24" s="87">
        <f>SUM(A19)</f>
        <v>67</v>
      </c>
      <c r="B24" s="88" t="s">
        <v>10</v>
      </c>
      <c r="C24" s="104">
        <f>SUM(C20*C22)</f>
        <v>702.16000000000008</v>
      </c>
      <c r="D24" s="104">
        <f>SUM(D20*D22)</f>
        <v>0</v>
      </c>
      <c r="E24" s="104">
        <f t="shared" ref="E24:X24" si="4">SUM(E20*E22)</f>
        <v>611.04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1105.5</v>
      </c>
      <c r="J24" s="104">
        <f t="shared" si="4"/>
        <v>2231.1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901.15</v>
      </c>
      <c r="O24" s="104">
        <f t="shared" si="4"/>
        <v>0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5550.9499999999989</v>
      </c>
    </row>
    <row r="25" spans="1:25" hidden="1" x14ac:dyDescent="0.2">
      <c r="A25" s="140" t="s">
        <v>11</v>
      </c>
      <c r="B25" s="141"/>
      <c r="C25" s="105">
        <f>SUM(C23:C24)</f>
        <v>2148.3999999999996</v>
      </c>
      <c r="D25" s="105">
        <f t="shared" ref="D25:X25" si="5">+D21*D22</f>
        <v>2640.768</v>
      </c>
      <c r="E25" s="105">
        <f t="shared" si="5"/>
        <v>611.04</v>
      </c>
      <c r="F25" s="105">
        <f t="shared" si="5"/>
        <v>796.94999999999993</v>
      </c>
      <c r="G25" s="105">
        <f t="shared" si="5"/>
        <v>3933</v>
      </c>
      <c r="H25" s="105">
        <f t="shared" si="5"/>
        <v>550.62</v>
      </c>
      <c r="I25" s="105">
        <f t="shared" si="5"/>
        <v>1105.5</v>
      </c>
      <c r="J25" s="105">
        <f t="shared" si="5"/>
        <v>2231.1</v>
      </c>
      <c r="K25" s="105">
        <f t="shared" si="5"/>
        <v>82.11</v>
      </c>
      <c r="L25" s="105">
        <f t="shared" si="5"/>
        <v>516.12</v>
      </c>
      <c r="M25" s="105">
        <f t="shared" si="5"/>
        <v>5580.7199999999993</v>
      </c>
      <c r="N25" s="105">
        <f t="shared" si="5"/>
        <v>901.15</v>
      </c>
      <c r="O25" s="105">
        <f t="shared" si="5"/>
        <v>538.19999999999993</v>
      </c>
      <c r="P25" s="105">
        <f t="shared" si="5"/>
        <v>263.92500000000001</v>
      </c>
      <c r="Q25" s="105">
        <f t="shared" si="5"/>
        <v>425.03999999999996</v>
      </c>
      <c r="R25" s="105">
        <f t="shared" si="5"/>
        <v>1680.84</v>
      </c>
      <c r="S25" s="105">
        <f t="shared" si="5"/>
        <v>3815.7000000000003</v>
      </c>
      <c r="T25" s="105">
        <f t="shared" si="5"/>
        <v>50.714999999999996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27871.898000000005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6">
        <v>43080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42.75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60</v>
      </c>
      <c r="G34" s="68" t="s">
        <v>47</v>
      </c>
      <c r="H34" s="68" t="s">
        <v>76</v>
      </c>
      <c r="I34" s="68" t="s">
        <v>55</v>
      </c>
      <c r="J34" s="68" t="s">
        <v>68</v>
      </c>
      <c r="K34" s="68" t="s">
        <v>45</v>
      </c>
      <c r="L34" s="68" t="s">
        <v>34</v>
      </c>
      <c r="M34" s="69" t="s">
        <v>44</v>
      </c>
      <c r="N34" s="68"/>
      <c r="O34" s="68"/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71" t="s">
        <v>36</v>
      </c>
      <c r="C35" s="72"/>
      <c r="D35" s="72"/>
      <c r="E35" s="72"/>
      <c r="F35" s="72"/>
      <c r="G35" s="72"/>
      <c r="H35" s="72"/>
      <c r="I35" s="72"/>
      <c r="J35" s="72"/>
      <c r="K35" s="72">
        <v>70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140</v>
      </c>
      <c r="C36" s="75"/>
      <c r="D36" s="75">
        <v>5</v>
      </c>
      <c r="E36" s="75"/>
      <c r="F36" s="75"/>
      <c r="G36" s="75">
        <v>0.5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48</v>
      </c>
      <c r="C37" s="75"/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49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89</v>
      </c>
      <c r="C39" s="72"/>
      <c r="D39" s="72"/>
      <c r="E39" s="72"/>
      <c r="F39" s="72"/>
      <c r="G39" s="72"/>
      <c r="H39" s="72"/>
      <c r="I39" s="72">
        <v>20</v>
      </c>
      <c r="J39" s="72">
        <v>60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100</v>
      </c>
      <c r="C40" s="75"/>
      <c r="D40" s="75">
        <v>15</v>
      </c>
      <c r="E40" s="75"/>
      <c r="F40" s="75">
        <v>50</v>
      </c>
      <c r="G40" s="75"/>
      <c r="H40" s="75">
        <v>50</v>
      </c>
      <c r="I40" s="75"/>
      <c r="J40" s="75"/>
      <c r="K40" s="75"/>
      <c r="L40" s="75">
        <v>3</v>
      </c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33</v>
      </c>
      <c r="C41" s="75">
        <v>60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hidden="1" thickBot="1" x14ac:dyDescent="0.25">
      <c r="A42" s="13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110</v>
      </c>
      <c r="B47" s="82" t="s">
        <v>181</v>
      </c>
      <c r="C47" s="93">
        <f>SUM(C35:C38)</f>
        <v>80</v>
      </c>
      <c r="D47" s="93">
        <f t="shared" ref="D47:X47" si="6">SUM(D35:D38)</f>
        <v>5</v>
      </c>
      <c r="E47" s="93">
        <f t="shared" si="6"/>
        <v>15</v>
      </c>
      <c r="F47" s="93">
        <f t="shared" si="6"/>
        <v>0</v>
      </c>
      <c r="G47" s="93">
        <f t="shared" si="6"/>
        <v>0.5</v>
      </c>
      <c r="H47" s="93">
        <f t="shared" si="6"/>
        <v>0</v>
      </c>
      <c r="I47" s="93">
        <f t="shared" si="6"/>
        <v>0</v>
      </c>
      <c r="J47" s="93">
        <f t="shared" si="6"/>
        <v>0</v>
      </c>
      <c r="K47" s="93">
        <f t="shared" si="6"/>
        <v>70</v>
      </c>
      <c r="L47" s="93">
        <f t="shared" si="6"/>
        <v>0</v>
      </c>
      <c r="M47" s="93">
        <f t="shared" si="6"/>
        <v>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8.8000000000000007</v>
      </c>
      <c r="D48" s="95">
        <f>+(A47*D47)/1000</f>
        <v>0.55000000000000004</v>
      </c>
      <c r="E48" s="95">
        <f>+(A47*E47)/1000</f>
        <v>1.65</v>
      </c>
      <c r="F48" s="95">
        <f>+(A47*F47)/1000</f>
        <v>0</v>
      </c>
      <c r="G48" s="95">
        <f>+(A47*G47)</f>
        <v>55</v>
      </c>
      <c r="H48" s="95">
        <f>+(A47*H47)</f>
        <v>0</v>
      </c>
      <c r="I48" s="95">
        <f>+(A47*I47)/1000</f>
        <v>0</v>
      </c>
      <c r="J48" s="95">
        <f>+(A47*J47)/1000</f>
        <v>0</v>
      </c>
      <c r="K48" s="95">
        <f>+(A47*K47)/1000</f>
        <v>7.7</v>
      </c>
      <c r="L48" s="95">
        <f>+(A47*L47)/1000</f>
        <v>0</v>
      </c>
      <c r="M48" s="95">
        <f>+(A47*M47)/1000</f>
        <v>0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15</v>
      </c>
      <c r="E49" s="96">
        <f t="shared" si="7"/>
        <v>0</v>
      </c>
      <c r="F49" s="96">
        <f t="shared" si="7"/>
        <v>50</v>
      </c>
      <c r="G49" s="96">
        <f t="shared" si="7"/>
        <v>0</v>
      </c>
      <c r="H49" s="96">
        <f t="shared" si="7"/>
        <v>50</v>
      </c>
      <c r="I49" s="96">
        <f t="shared" si="7"/>
        <v>20</v>
      </c>
      <c r="J49" s="96">
        <f t="shared" si="7"/>
        <v>60</v>
      </c>
      <c r="K49" s="96">
        <f t="shared" si="7"/>
        <v>0</v>
      </c>
      <c r="L49" s="96">
        <f t="shared" si="7"/>
        <v>3</v>
      </c>
      <c r="M49" s="96">
        <f t="shared" si="7"/>
        <v>0</v>
      </c>
      <c r="N49" s="96">
        <f t="shared" si="7"/>
        <v>0</v>
      </c>
      <c r="O49" s="96">
        <f t="shared" si="7"/>
        <v>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</v>
      </c>
      <c r="D50" s="98">
        <f>+(A49*D49)/1000</f>
        <v>1.5</v>
      </c>
      <c r="E50" s="98">
        <f>+(A49*E49)/1000</f>
        <v>0</v>
      </c>
      <c r="F50" s="98">
        <f>+(A49*F49)/1000</f>
        <v>5</v>
      </c>
      <c r="G50" s="98">
        <f>+(A49*G49)/1000</f>
        <v>0</v>
      </c>
      <c r="H50" s="98">
        <f>+(A49*H49)/1000</f>
        <v>5</v>
      </c>
      <c r="I50" s="98">
        <f>+(A49*I49)/1000</f>
        <v>2</v>
      </c>
      <c r="J50" s="98">
        <f>+(A49*J49)/1000</f>
        <v>6</v>
      </c>
      <c r="K50" s="98">
        <f>+(A49*K49)/1000</f>
        <v>0</v>
      </c>
      <c r="L50" s="98">
        <f>+(A49*L49)/1000</f>
        <v>0.3</v>
      </c>
      <c r="M50" s="98">
        <f>+(A49*M49)/1000</f>
        <v>0</v>
      </c>
      <c r="N50" s="98">
        <f>+(A49*N49)/1000</f>
        <v>0</v>
      </c>
      <c r="O50" s="98">
        <f>+(A49*O49)/1000</f>
        <v>0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38.25" customHeight="1" x14ac:dyDescent="0.2">
      <c r="A51" s="138" t="s">
        <v>8</v>
      </c>
      <c r="B51" s="139"/>
      <c r="C51" s="100">
        <f>+C50+C48</f>
        <v>14.8</v>
      </c>
      <c r="D51" s="100">
        <f t="shared" ref="D51:X51" si="8">+D50+D48</f>
        <v>2.0499999999999998</v>
      </c>
      <c r="E51" s="100">
        <f t="shared" si="8"/>
        <v>1.65</v>
      </c>
      <c r="F51" s="100">
        <f t="shared" si="8"/>
        <v>5</v>
      </c>
      <c r="G51" s="100">
        <f t="shared" si="8"/>
        <v>55</v>
      </c>
      <c r="H51" s="100">
        <f t="shared" si="8"/>
        <v>5</v>
      </c>
      <c r="I51" s="100">
        <f t="shared" si="8"/>
        <v>2</v>
      </c>
      <c r="J51" s="100">
        <f t="shared" si="8"/>
        <v>6</v>
      </c>
      <c r="K51" s="100">
        <f t="shared" si="8"/>
        <v>7.7</v>
      </c>
      <c r="L51" s="100">
        <f t="shared" si="8"/>
        <v>0.3</v>
      </c>
      <c r="M51" s="100">
        <f t="shared" si="8"/>
        <v>0</v>
      </c>
      <c r="N51" s="100">
        <f t="shared" si="8"/>
        <v>0</v>
      </c>
      <c r="O51" s="100">
        <f t="shared" si="8"/>
        <v>0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1347</v>
      </c>
      <c r="G52" s="102">
        <v>57</v>
      </c>
      <c r="H52" s="102">
        <v>300</v>
      </c>
      <c r="I52" s="102">
        <v>708</v>
      </c>
      <c r="J52" s="102">
        <v>138</v>
      </c>
      <c r="K52" s="102">
        <v>160</v>
      </c>
      <c r="L52" s="102">
        <v>147</v>
      </c>
      <c r="M52" s="102">
        <v>112</v>
      </c>
      <c r="N52" s="102"/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110</v>
      </c>
      <c r="B53" s="88" t="s">
        <v>10</v>
      </c>
      <c r="C53" s="104">
        <f>SUM(C48*C52)</f>
        <v>2305.6000000000004</v>
      </c>
      <c r="D53" s="104">
        <f>SUM(D48*D52)</f>
        <v>334.40000000000003</v>
      </c>
      <c r="E53" s="104">
        <f t="shared" ref="E53:X53" si="9">SUM(E48*E52)</f>
        <v>2722.5</v>
      </c>
      <c r="F53" s="104">
        <f t="shared" si="9"/>
        <v>0</v>
      </c>
      <c r="G53" s="104">
        <f t="shared" si="9"/>
        <v>3135</v>
      </c>
      <c r="H53" s="104">
        <f t="shared" si="9"/>
        <v>0</v>
      </c>
      <c r="I53" s="104">
        <f t="shared" si="9"/>
        <v>0</v>
      </c>
      <c r="J53" s="104">
        <f t="shared" si="9"/>
        <v>0</v>
      </c>
      <c r="K53" s="104">
        <f t="shared" si="9"/>
        <v>1232</v>
      </c>
      <c r="L53" s="104">
        <f t="shared" si="9"/>
        <v>0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9729.5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912</v>
      </c>
      <c r="E54" s="104">
        <f t="shared" ref="E54:X54" si="10">SUM(E50*E52)</f>
        <v>0</v>
      </c>
      <c r="F54" s="104">
        <f t="shared" si="10"/>
        <v>6735</v>
      </c>
      <c r="G54" s="104">
        <f t="shared" si="10"/>
        <v>0</v>
      </c>
      <c r="H54" s="104">
        <f t="shared" si="10"/>
        <v>1500</v>
      </c>
      <c r="I54" s="104">
        <f t="shared" si="10"/>
        <v>1416</v>
      </c>
      <c r="J54" s="104">
        <f t="shared" si="10"/>
        <v>828</v>
      </c>
      <c r="K54" s="104">
        <f t="shared" si="10"/>
        <v>0</v>
      </c>
      <c r="L54" s="104">
        <f t="shared" si="10"/>
        <v>44.1</v>
      </c>
      <c r="M54" s="104">
        <f t="shared" si="10"/>
        <v>0</v>
      </c>
      <c r="N54" s="104">
        <f t="shared" si="10"/>
        <v>0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13007.1</v>
      </c>
    </row>
    <row r="55" spans="1:25" x14ac:dyDescent="0.2">
      <c r="A55" s="140" t="s">
        <v>11</v>
      </c>
      <c r="B55" s="141"/>
      <c r="C55" s="105">
        <f>SUM(C53:C54)</f>
        <v>3877.6000000000004</v>
      </c>
      <c r="D55" s="105">
        <f t="shared" ref="D55:X55" si="11">+D51*D52</f>
        <v>1246.3999999999999</v>
      </c>
      <c r="E55" s="105">
        <f t="shared" si="11"/>
        <v>2722.5</v>
      </c>
      <c r="F55" s="105">
        <f t="shared" si="11"/>
        <v>6735</v>
      </c>
      <c r="G55" s="105">
        <f t="shared" si="11"/>
        <v>3135</v>
      </c>
      <c r="H55" s="105">
        <f t="shared" si="11"/>
        <v>1500</v>
      </c>
      <c r="I55" s="105">
        <f t="shared" si="11"/>
        <v>1416</v>
      </c>
      <c r="J55" s="105">
        <f t="shared" si="11"/>
        <v>828</v>
      </c>
      <c r="K55" s="105">
        <f t="shared" si="11"/>
        <v>1232</v>
      </c>
      <c r="L55" s="105">
        <f t="shared" si="11"/>
        <v>44.1</v>
      </c>
      <c r="M55" s="105">
        <f t="shared" si="11"/>
        <v>0</v>
      </c>
      <c r="N55" s="105">
        <f t="shared" si="11"/>
        <v>0</v>
      </c>
      <c r="O55" s="105">
        <f t="shared" si="11"/>
        <v>0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22736.6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L51" sqref="L51"/>
    </sheetView>
  </sheetViews>
  <sheetFormatPr defaultRowHeight="12" x14ac:dyDescent="0.2"/>
  <cols>
    <col min="1" max="1" width="3.140625" style="59" customWidth="1"/>
    <col min="2" max="2" width="23.5703125" style="59" customWidth="1"/>
    <col min="3" max="19" width="7.28515625" style="59" customWidth="1"/>
    <col min="20" max="22" width="3.8554687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70</v>
      </c>
      <c r="D2" s="62">
        <v>65</v>
      </c>
      <c r="E2" s="63"/>
      <c r="F2" s="63"/>
      <c r="G2" s="63"/>
      <c r="H2" s="63"/>
      <c r="I2" s="63"/>
      <c r="J2" s="63"/>
      <c r="P2" s="126">
        <v>43081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61.5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55</v>
      </c>
      <c r="H4" s="68" t="s">
        <v>145</v>
      </c>
      <c r="I4" s="69" t="s">
        <v>53</v>
      </c>
      <c r="J4" s="68" t="s">
        <v>35</v>
      </c>
      <c r="K4" s="68" t="s">
        <v>41</v>
      </c>
      <c r="L4" s="68" t="s">
        <v>50</v>
      </c>
      <c r="M4" s="68" t="s">
        <v>29</v>
      </c>
      <c r="N4" s="69" t="s">
        <v>81</v>
      </c>
      <c r="O4" s="68" t="s">
        <v>31</v>
      </c>
      <c r="P4" s="68" t="s">
        <v>80</v>
      </c>
      <c r="Q4" s="68" t="s">
        <v>45</v>
      </c>
      <c r="R4" s="68" t="s">
        <v>75</v>
      </c>
      <c r="S4" s="68" t="s">
        <v>34</v>
      </c>
      <c r="T4" s="68"/>
      <c r="U4" s="69"/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66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70</v>
      </c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142</v>
      </c>
      <c r="C6" s="75"/>
      <c r="D6" s="75">
        <v>5</v>
      </c>
      <c r="E6" s="75">
        <v>7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92</v>
      </c>
      <c r="C7" s="75"/>
      <c r="D7" s="75"/>
      <c r="E7" s="75"/>
      <c r="F7" s="75"/>
      <c r="G7" s="75"/>
      <c r="H7" s="75"/>
      <c r="I7" s="75">
        <v>20</v>
      </c>
      <c r="J7" s="75"/>
      <c r="K7" s="75"/>
      <c r="L7" s="75">
        <v>30</v>
      </c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33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89</v>
      </c>
      <c r="C9" s="72"/>
      <c r="D9" s="72"/>
      <c r="E9" s="72"/>
      <c r="F9" s="72"/>
      <c r="G9" s="72">
        <v>20</v>
      </c>
      <c r="H9" s="72"/>
      <c r="I9" s="72"/>
      <c r="J9" s="72">
        <v>30</v>
      </c>
      <c r="K9" s="72">
        <v>15</v>
      </c>
      <c r="L9" s="72"/>
      <c r="M9" s="72">
        <v>30</v>
      </c>
      <c r="N9" s="72">
        <v>15</v>
      </c>
      <c r="O9" s="72"/>
      <c r="P9" s="72">
        <v>15</v>
      </c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144</v>
      </c>
      <c r="C10" s="75"/>
      <c r="D10" s="75"/>
      <c r="E10" s="75"/>
      <c r="F10" s="75">
        <v>15</v>
      </c>
      <c r="G10" s="75"/>
      <c r="H10" s="75"/>
      <c r="I10" s="75"/>
      <c r="J10" s="75"/>
      <c r="K10" s="75"/>
      <c r="L10" s="75"/>
      <c r="M10" s="75"/>
      <c r="N10" s="75"/>
      <c r="O10" s="75">
        <v>50</v>
      </c>
      <c r="P10" s="75"/>
      <c r="Q10" s="75"/>
      <c r="R10" s="75"/>
      <c r="S10" s="75"/>
      <c r="T10" s="75"/>
      <c r="U10" s="75"/>
      <c r="V10" s="76"/>
      <c r="W10" s="76"/>
      <c r="X10" s="76"/>
      <c r="Y10" s="65"/>
    </row>
    <row r="11" spans="1:25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>
        <v>5</v>
      </c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41</v>
      </c>
      <c r="C13" s="72"/>
      <c r="D13" s="72"/>
      <c r="E13" s="72"/>
      <c r="F13" s="72"/>
      <c r="G13" s="72"/>
      <c r="H13" s="72"/>
      <c r="I13" s="72"/>
      <c r="J13" s="72"/>
      <c r="K13" s="72">
        <v>40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143</v>
      </c>
      <c r="C14" s="75"/>
      <c r="D14" s="75">
        <v>15</v>
      </c>
      <c r="E14" s="75"/>
      <c r="F14" s="75"/>
      <c r="G14" s="75"/>
      <c r="H14" s="75"/>
      <c r="I14" s="75"/>
      <c r="J14" s="75"/>
      <c r="K14" s="75"/>
      <c r="L14" s="75"/>
      <c r="M14" s="75">
        <v>230</v>
      </c>
      <c r="N14" s="75"/>
      <c r="O14" s="75"/>
      <c r="P14" s="75"/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 t="s">
        <v>37</v>
      </c>
      <c r="C15" s="75"/>
      <c r="D15" s="75"/>
      <c r="E15" s="75">
        <v>7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 t="s">
        <v>33</v>
      </c>
      <c r="C16" s="78">
        <v>40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thickBot="1" x14ac:dyDescent="0.25">
      <c r="A17" s="81">
        <f>SUM(C2)</f>
        <v>70</v>
      </c>
      <c r="B17" s="82" t="s">
        <v>69</v>
      </c>
      <c r="C17" s="93">
        <f>SUM(C5:C12)</f>
        <v>80</v>
      </c>
      <c r="D17" s="93">
        <f t="shared" ref="D17:X17" si="0">SUM(D5:D12)</f>
        <v>5</v>
      </c>
      <c r="E17" s="93">
        <f t="shared" si="0"/>
        <v>7</v>
      </c>
      <c r="F17" s="93">
        <f t="shared" si="0"/>
        <v>15</v>
      </c>
      <c r="G17" s="93">
        <f t="shared" si="0"/>
        <v>20</v>
      </c>
      <c r="H17" s="93">
        <f t="shared" si="0"/>
        <v>0</v>
      </c>
      <c r="I17" s="93">
        <f t="shared" si="0"/>
        <v>20</v>
      </c>
      <c r="J17" s="93">
        <f t="shared" si="0"/>
        <v>30</v>
      </c>
      <c r="K17" s="93">
        <f t="shared" si="0"/>
        <v>15</v>
      </c>
      <c r="L17" s="93">
        <f t="shared" si="0"/>
        <v>30</v>
      </c>
      <c r="M17" s="93">
        <f t="shared" si="0"/>
        <v>30</v>
      </c>
      <c r="N17" s="93">
        <f t="shared" si="0"/>
        <v>15</v>
      </c>
      <c r="O17" s="93">
        <f t="shared" si="0"/>
        <v>50</v>
      </c>
      <c r="P17" s="93">
        <f t="shared" si="0"/>
        <v>15</v>
      </c>
      <c r="Q17" s="93">
        <f t="shared" si="0"/>
        <v>70</v>
      </c>
      <c r="R17" s="93">
        <f t="shared" si="0"/>
        <v>70</v>
      </c>
      <c r="S17" s="93">
        <f t="shared" si="0"/>
        <v>5</v>
      </c>
      <c r="T17" s="93">
        <f t="shared" si="0"/>
        <v>0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x14ac:dyDescent="0.2">
      <c r="A18" s="83"/>
      <c r="B18" s="84" t="s">
        <v>70</v>
      </c>
      <c r="C18" s="95">
        <f>SUM(A17*C17)/1000</f>
        <v>5.6</v>
      </c>
      <c r="D18" s="95">
        <f>+(A17*D17)/1000</f>
        <v>0.35</v>
      </c>
      <c r="E18" s="95">
        <f>+(A17*E17)/1000</f>
        <v>0.49</v>
      </c>
      <c r="F18" s="95">
        <f>+(A17*F17)/1000</f>
        <v>1.05</v>
      </c>
      <c r="G18" s="95">
        <f>+(A17*G17)/1000</f>
        <v>1.4</v>
      </c>
      <c r="H18" s="95">
        <f>+(A17*H17)/1000</f>
        <v>0</v>
      </c>
      <c r="I18" s="95">
        <f>+(A17*I17)/1000</f>
        <v>1.4</v>
      </c>
      <c r="J18" s="95">
        <f>+(A17*J17)/1000</f>
        <v>2.1</v>
      </c>
      <c r="K18" s="95">
        <f>+(A17*K17)/1000</f>
        <v>1.05</v>
      </c>
      <c r="L18" s="95">
        <f>+(A17*L17)/1000</f>
        <v>2.1</v>
      </c>
      <c r="M18" s="95">
        <f>+(A17*M17)/1000</f>
        <v>2.1</v>
      </c>
      <c r="N18" s="95">
        <f>+(A17*N17)/1000</f>
        <v>1.05</v>
      </c>
      <c r="O18" s="95">
        <f>+(A17*O17)/1000</f>
        <v>3.5</v>
      </c>
      <c r="P18" s="95">
        <f>+(A17*P17)/1000</f>
        <v>1.05</v>
      </c>
      <c r="Q18" s="95">
        <f>+(A17*Q17)/1000</f>
        <v>4.9000000000000004</v>
      </c>
      <c r="R18" s="95">
        <f>+(A17*R17)/1000</f>
        <v>4.9000000000000004</v>
      </c>
      <c r="S18" s="95">
        <f>+(A17*S17)/1000</f>
        <v>0.35</v>
      </c>
      <c r="T18" s="95">
        <f>+(A17*T17)/1000</f>
        <v>0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x14ac:dyDescent="0.2">
      <c r="A19" s="81">
        <f>SUM(D2)</f>
        <v>65</v>
      </c>
      <c r="B19" s="84" t="s">
        <v>71</v>
      </c>
      <c r="C19" s="96">
        <f>SUM(C13:C16)</f>
        <v>40</v>
      </c>
      <c r="D19" s="96">
        <f t="shared" ref="D19:X19" si="1">SUM(D13:D16)</f>
        <v>15</v>
      </c>
      <c r="E19" s="96">
        <f t="shared" si="1"/>
        <v>7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40</v>
      </c>
      <c r="L19" s="96">
        <f t="shared" si="1"/>
        <v>0</v>
      </c>
      <c r="M19" s="96">
        <f t="shared" si="1"/>
        <v>230</v>
      </c>
      <c r="N19" s="96">
        <f>SUM(N13:N16)</f>
        <v>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7">
        <f t="shared" si="1"/>
        <v>0</v>
      </c>
      <c r="X19" s="97">
        <f t="shared" si="1"/>
        <v>0</v>
      </c>
      <c r="Y19" s="65"/>
    </row>
    <row r="20" spans="1:25" ht="12.75" thickBot="1" x14ac:dyDescent="0.25">
      <c r="A20" s="85"/>
      <c r="B20" s="86" t="s">
        <v>72</v>
      </c>
      <c r="C20" s="98">
        <f>SUM(A19*C19)/1000</f>
        <v>2.6</v>
      </c>
      <c r="D20" s="98">
        <f>+(A19*D19)/1000</f>
        <v>0.97499999999999998</v>
      </c>
      <c r="E20" s="98">
        <f>+(A19*E19)/1000</f>
        <v>0.45500000000000002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0</v>
      </c>
      <c r="J20" s="98">
        <f>+(A19*J19)/1000</f>
        <v>0</v>
      </c>
      <c r="K20" s="98">
        <f>+(A19*K19)/1000</f>
        <v>2.6</v>
      </c>
      <c r="L20" s="98">
        <f>+(A19*L19)/1000</f>
        <v>0</v>
      </c>
      <c r="M20" s="98">
        <f>+(A19*M19)/1000</f>
        <v>14.95</v>
      </c>
      <c r="N20" s="98">
        <f>+(A19*N19)/1000</f>
        <v>0</v>
      </c>
      <c r="O20" s="98">
        <f>+(A19*O19)/1000</f>
        <v>0</v>
      </c>
      <c r="P20" s="98">
        <f>+(A19*P19)/1000</f>
        <v>0</v>
      </c>
      <c r="Q20" s="98">
        <f>+(A19*Q19)/1000</f>
        <v>0</v>
      </c>
      <c r="R20" s="98">
        <f>+(A19*R19)/1000</f>
        <v>0</v>
      </c>
      <c r="S20" s="98">
        <f>+(A19*S19)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x14ac:dyDescent="0.2">
      <c r="A21" s="138" t="s">
        <v>8</v>
      </c>
      <c r="B21" s="139"/>
      <c r="C21" s="100">
        <f>+C20+C18</f>
        <v>8.1999999999999993</v>
      </c>
      <c r="D21" s="100">
        <f t="shared" ref="D21:X21" si="2">+D20+D18</f>
        <v>1.325</v>
      </c>
      <c r="E21" s="100">
        <f t="shared" si="2"/>
        <v>0.94500000000000006</v>
      </c>
      <c r="F21" s="100">
        <f t="shared" si="2"/>
        <v>1.05</v>
      </c>
      <c r="G21" s="100">
        <f t="shared" si="2"/>
        <v>1.4</v>
      </c>
      <c r="H21" s="100">
        <f t="shared" si="2"/>
        <v>0</v>
      </c>
      <c r="I21" s="100">
        <f t="shared" si="2"/>
        <v>1.4</v>
      </c>
      <c r="J21" s="100">
        <f t="shared" si="2"/>
        <v>2.1</v>
      </c>
      <c r="K21" s="100">
        <f t="shared" si="2"/>
        <v>3.6500000000000004</v>
      </c>
      <c r="L21" s="100">
        <f t="shared" si="2"/>
        <v>2.1</v>
      </c>
      <c r="M21" s="100">
        <f t="shared" si="2"/>
        <v>17.05</v>
      </c>
      <c r="N21" s="100">
        <f t="shared" si="2"/>
        <v>1.05</v>
      </c>
      <c r="O21" s="100">
        <f t="shared" si="2"/>
        <v>3.5</v>
      </c>
      <c r="P21" s="100">
        <f t="shared" si="2"/>
        <v>1.05</v>
      </c>
      <c r="Q21" s="100">
        <f t="shared" si="2"/>
        <v>4.9000000000000004</v>
      </c>
      <c r="R21" s="100">
        <f t="shared" si="2"/>
        <v>4.9000000000000004</v>
      </c>
      <c r="S21" s="100">
        <f t="shared" si="2"/>
        <v>0.35</v>
      </c>
      <c r="T21" s="100">
        <f t="shared" si="2"/>
        <v>0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708</v>
      </c>
      <c r="H22" s="102">
        <v>57</v>
      </c>
      <c r="I22" s="102">
        <v>399</v>
      </c>
      <c r="J22" s="102">
        <v>2644</v>
      </c>
      <c r="K22" s="102">
        <v>187</v>
      </c>
      <c r="L22" s="102">
        <v>724</v>
      </c>
      <c r="M22" s="102">
        <v>153</v>
      </c>
      <c r="N22" s="102">
        <v>818</v>
      </c>
      <c r="O22" s="102">
        <v>444</v>
      </c>
      <c r="P22" s="102">
        <v>514</v>
      </c>
      <c r="Q22" s="102">
        <v>160</v>
      </c>
      <c r="R22" s="102">
        <v>790</v>
      </c>
      <c r="S22" s="102">
        <v>147</v>
      </c>
      <c r="T22" s="102"/>
      <c r="U22" s="102"/>
      <c r="V22" s="102"/>
      <c r="W22" s="103"/>
      <c r="X22" s="103"/>
      <c r="Y22" s="65"/>
    </row>
    <row r="23" spans="1:25" x14ac:dyDescent="0.2">
      <c r="A23" s="87">
        <f>SUM(A17)</f>
        <v>70</v>
      </c>
      <c r="B23" s="88" t="s">
        <v>10</v>
      </c>
      <c r="C23" s="104">
        <f>SUM(C18*C22)</f>
        <v>1467.1999999999998</v>
      </c>
      <c r="D23" s="104">
        <f>SUM(D18*D22)</f>
        <v>1031.8</v>
      </c>
      <c r="E23" s="104">
        <f t="shared" ref="E23:X23" si="3">SUM(E18*E22)</f>
        <v>808.5</v>
      </c>
      <c r="F23" s="104">
        <f t="shared" si="3"/>
        <v>638.4</v>
      </c>
      <c r="G23" s="104">
        <f t="shared" si="3"/>
        <v>991.19999999999993</v>
      </c>
      <c r="H23" s="104">
        <f t="shared" si="3"/>
        <v>0</v>
      </c>
      <c r="I23" s="104">
        <f t="shared" si="3"/>
        <v>558.59999999999991</v>
      </c>
      <c r="J23" s="104">
        <f t="shared" si="3"/>
        <v>5552.4000000000005</v>
      </c>
      <c r="K23" s="104">
        <f t="shared" si="3"/>
        <v>196.35</v>
      </c>
      <c r="L23" s="104">
        <f t="shared" si="3"/>
        <v>1520.4</v>
      </c>
      <c r="M23" s="104">
        <f t="shared" si="3"/>
        <v>321.3</v>
      </c>
      <c r="N23" s="104">
        <f t="shared" si="3"/>
        <v>858.90000000000009</v>
      </c>
      <c r="O23" s="104">
        <f t="shared" si="3"/>
        <v>1554</v>
      </c>
      <c r="P23" s="104">
        <f t="shared" si="3"/>
        <v>539.70000000000005</v>
      </c>
      <c r="Q23" s="104">
        <f t="shared" si="3"/>
        <v>784</v>
      </c>
      <c r="R23" s="104">
        <f t="shared" si="3"/>
        <v>3871.0000000000005</v>
      </c>
      <c r="S23" s="104">
        <f t="shared" si="3"/>
        <v>51.449999999999996</v>
      </c>
      <c r="T23" s="104">
        <f t="shared" si="3"/>
        <v>0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20745.2</v>
      </c>
    </row>
    <row r="24" spans="1:25" x14ac:dyDescent="0.2">
      <c r="A24" s="87">
        <f>SUM(A19)</f>
        <v>65</v>
      </c>
      <c r="B24" s="88" t="s">
        <v>10</v>
      </c>
      <c r="C24" s="104">
        <f>SUM(C20*C22)</f>
        <v>681.2</v>
      </c>
      <c r="D24" s="104">
        <f>SUM(D20*D22)</f>
        <v>2874.2999999999997</v>
      </c>
      <c r="E24" s="104">
        <f t="shared" ref="E24:X24" si="4">SUM(E20*E22)</f>
        <v>750.75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486.2</v>
      </c>
      <c r="L24" s="104">
        <f t="shared" si="4"/>
        <v>0</v>
      </c>
      <c r="M24" s="104">
        <f t="shared" si="4"/>
        <v>2287.35</v>
      </c>
      <c r="N24" s="104">
        <f t="shared" si="4"/>
        <v>0</v>
      </c>
      <c r="O24" s="104">
        <f t="shared" si="4"/>
        <v>0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7079.7999999999993</v>
      </c>
    </row>
    <row r="25" spans="1:25" x14ac:dyDescent="0.2">
      <c r="A25" s="140" t="s">
        <v>11</v>
      </c>
      <c r="B25" s="141"/>
      <c r="C25" s="105">
        <f>SUM(C23:C24)</f>
        <v>2148.3999999999996</v>
      </c>
      <c r="D25" s="105">
        <f t="shared" ref="D25:X25" si="5">+D21*D22</f>
        <v>3906.1</v>
      </c>
      <c r="E25" s="105">
        <f t="shared" si="5"/>
        <v>1559.25</v>
      </c>
      <c r="F25" s="105">
        <f t="shared" si="5"/>
        <v>638.4</v>
      </c>
      <c r="G25" s="105">
        <f t="shared" si="5"/>
        <v>991.19999999999993</v>
      </c>
      <c r="H25" s="105">
        <f t="shared" si="5"/>
        <v>0</v>
      </c>
      <c r="I25" s="105">
        <f t="shared" si="5"/>
        <v>558.59999999999991</v>
      </c>
      <c r="J25" s="105">
        <f t="shared" si="5"/>
        <v>5552.4000000000005</v>
      </c>
      <c r="K25" s="105">
        <f t="shared" si="5"/>
        <v>682.55000000000007</v>
      </c>
      <c r="L25" s="105">
        <f t="shared" si="5"/>
        <v>1520.4</v>
      </c>
      <c r="M25" s="105">
        <f t="shared" si="5"/>
        <v>2608.65</v>
      </c>
      <c r="N25" s="105">
        <f t="shared" si="5"/>
        <v>858.90000000000009</v>
      </c>
      <c r="O25" s="105">
        <f t="shared" si="5"/>
        <v>1554</v>
      </c>
      <c r="P25" s="105">
        <f t="shared" si="5"/>
        <v>539.70000000000005</v>
      </c>
      <c r="Q25" s="105">
        <f t="shared" si="5"/>
        <v>784</v>
      </c>
      <c r="R25" s="105">
        <f t="shared" si="5"/>
        <v>3871.0000000000005</v>
      </c>
      <c r="S25" s="105">
        <f t="shared" si="5"/>
        <v>51.449999999999996</v>
      </c>
      <c r="T25" s="105">
        <f t="shared" si="5"/>
        <v>0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27825.000000000007</v>
      </c>
    </row>
    <row r="26" spans="1:25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6">
        <v>43081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62.25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42</v>
      </c>
      <c r="G34" s="68" t="s">
        <v>41</v>
      </c>
      <c r="H34" s="68" t="s">
        <v>29</v>
      </c>
      <c r="I34" s="68" t="s">
        <v>83</v>
      </c>
      <c r="J34" s="68" t="s">
        <v>31</v>
      </c>
      <c r="K34" s="68" t="s">
        <v>44</v>
      </c>
      <c r="L34" s="68" t="s">
        <v>77</v>
      </c>
      <c r="M34" s="68" t="s">
        <v>34</v>
      </c>
      <c r="N34" s="68" t="s">
        <v>149</v>
      </c>
      <c r="O34" s="68" t="s">
        <v>80</v>
      </c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123" t="s">
        <v>65</v>
      </c>
      <c r="C35" s="72"/>
      <c r="D35" s="72"/>
      <c r="E35" s="72"/>
      <c r="F35" s="72"/>
      <c r="G35" s="72"/>
      <c r="H35" s="72"/>
      <c r="I35" s="72"/>
      <c r="J35" s="72"/>
      <c r="K35" s="72"/>
      <c r="L35" s="72">
        <v>60</v>
      </c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124" t="s">
        <v>146</v>
      </c>
      <c r="C36" s="75"/>
      <c r="D36" s="75">
        <v>2</v>
      </c>
      <c r="E36" s="75"/>
      <c r="F36" s="75"/>
      <c r="G36" s="75"/>
      <c r="H36" s="75">
        <v>70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147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>
        <v>30</v>
      </c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150</v>
      </c>
      <c r="C38" s="78">
        <v>80</v>
      </c>
      <c r="D38" s="78"/>
      <c r="E38" s="78">
        <v>15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38</v>
      </c>
      <c r="C39" s="72"/>
      <c r="D39" s="72">
        <v>7</v>
      </c>
      <c r="E39" s="72"/>
      <c r="F39" s="72">
        <v>50</v>
      </c>
      <c r="G39" s="72">
        <v>30</v>
      </c>
      <c r="H39" s="72"/>
      <c r="I39" s="72">
        <v>20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148</v>
      </c>
      <c r="C40" s="75"/>
      <c r="D40" s="75">
        <v>15</v>
      </c>
      <c r="E40" s="75"/>
      <c r="F40" s="75"/>
      <c r="G40" s="75"/>
      <c r="H40" s="75"/>
      <c r="I40" s="75"/>
      <c r="J40" s="75">
        <v>50</v>
      </c>
      <c r="K40" s="75"/>
      <c r="L40" s="75"/>
      <c r="M40" s="75">
        <v>3</v>
      </c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37</v>
      </c>
      <c r="C41" s="75"/>
      <c r="D41" s="75"/>
      <c r="E41" s="75">
        <v>20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6"/>
      <c r="B42" s="77" t="s">
        <v>49</v>
      </c>
      <c r="C42" s="78">
        <v>60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thickBot="1" x14ac:dyDescent="0.25">
      <c r="A47" s="81">
        <f>SUM(C32)</f>
        <v>110</v>
      </c>
      <c r="B47" s="82" t="s">
        <v>181</v>
      </c>
      <c r="C47" s="93">
        <f>SUM(C35:C38)</f>
        <v>80</v>
      </c>
      <c r="D47" s="93">
        <f t="shared" ref="D47:X47" si="6">SUM(D35:D38)</f>
        <v>2</v>
      </c>
      <c r="E47" s="93">
        <f t="shared" si="6"/>
        <v>15</v>
      </c>
      <c r="F47" s="93">
        <f t="shared" si="6"/>
        <v>0</v>
      </c>
      <c r="G47" s="93">
        <f t="shared" si="6"/>
        <v>0</v>
      </c>
      <c r="H47" s="93">
        <f t="shared" si="6"/>
        <v>70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60</v>
      </c>
      <c r="M47" s="93">
        <f t="shared" si="6"/>
        <v>0</v>
      </c>
      <c r="N47" s="93">
        <f t="shared" si="6"/>
        <v>0</v>
      </c>
      <c r="O47" s="93">
        <f t="shared" si="6"/>
        <v>30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x14ac:dyDescent="0.2">
      <c r="A48" s="83"/>
      <c r="B48" s="84" t="s">
        <v>182</v>
      </c>
      <c r="C48" s="95">
        <f>SUM(A47*C47)/1000</f>
        <v>8.8000000000000007</v>
      </c>
      <c r="D48" s="95">
        <f>+(A47*D47)/1000</f>
        <v>0.22</v>
      </c>
      <c r="E48" s="95">
        <f>+(A47*E47)/1000</f>
        <v>1.65</v>
      </c>
      <c r="F48" s="95">
        <f>+(A47*F47)/1000</f>
        <v>0</v>
      </c>
      <c r="G48" s="95">
        <f>+(A47*G47)/1000</f>
        <v>0</v>
      </c>
      <c r="H48" s="95">
        <f>+(A47*H47)/1000</f>
        <v>7.7</v>
      </c>
      <c r="I48" s="95">
        <f>+(A47*I47)/1000</f>
        <v>0</v>
      </c>
      <c r="J48" s="95">
        <f>+(A47*J47)/1000</f>
        <v>0</v>
      </c>
      <c r="K48" s="95">
        <f>+(A47*K47)/1000</f>
        <v>0</v>
      </c>
      <c r="L48" s="95">
        <f>+(A47*L47)/1000</f>
        <v>6.6</v>
      </c>
      <c r="M48" s="95">
        <f>+(A47*M47)/1000</f>
        <v>0</v>
      </c>
      <c r="N48" s="95">
        <f>+(A47*N47)/1000</f>
        <v>0</v>
      </c>
      <c r="O48" s="95">
        <f>+(A47*O47)/1000</f>
        <v>3.3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22</v>
      </c>
      <c r="E49" s="96">
        <f t="shared" si="7"/>
        <v>20</v>
      </c>
      <c r="F49" s="96">
        <f t="shared" si="7"/>
        <v>50</v>
      </c>
      <c r="G49" s="96">
        <f t="shared" si="7"/>
        <v>30</v>
      </c>
      <c r="H49" s="96">
        <f t="shared" si="7"/>
        <v>0</v>
      </c>
      <c r="I49" s="96">
        <f t="shared" si="7"/>
        <v>20</v>
      </c>
      <c r="J49" s="96">
        <f t="shared" si="7"/>
        <v>50</v>
      </c>
      <c r="K49" s="96">
        <f t="shared" si="7"/>
        <v>0</v>
      </c>
      <c r="L49" s="96">
        <f t="shared" si="7"/>
        <v>0</v>
      </c>
      <c r="M49" s="96">
        <f t="shared" si="7"/>
        <v>3</v>
      </c>
      <c r="N49" s="96">
        <f t="shared" si="7"/>
        <v>0</v>
      </c>
      <c r="O49" s="96">
        <f t="shared" si="7"/>
        <v>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thickBot="1" x14ac:dyDescent="0.25">
      <c r="A50" s="85"/>
      <c r="B50" s="86" t="s">
        <v>184</v>
      </c>
      <c r="C50" s="98">
        <f>SUM(A49*C49)/1000</f>
        <v>6</v>
      </c>
      <c r="D50" s="98">
        <f>+(A49*D49)/1000</f>
        <v>2.2000000000000002</v>
      </c>
      <c r="E50" s="98">
        <f>+(A49*E49)/1000</f>
        <v>2</v>
      </c>
      <c r="F50" s="98">
        <f>+(A49*F49)/1000</f>
        <v>5</v>
      </c>
      <c r="G50" s="98">
        <f>+(A49*G49)/1000</f>
        <v>3</v>
      </c>
      <c r="H50" s="98">
        <f>+(A49*H49)/1000</f>
        <v>0</v>
      </c>
      <c r="I50" s="98">
        <f>+(A49*I49)/1000</f>
        <v>2</v>
      </c>
      <c r="J50" s="98">
        <f>+(A49*J49)/1000</f>
        <v>5</v>
      </c>
      <c r="K50" s="98">
        <f>+(A49*K49)/1000</f>
        <v>0</v>
      </c>
      <c r="L50" s="98">
        <f>+(A49*L49)/1000</f>
        <v>0</v>
      </c>
      <c r="M50" s="98">
        <f>+(A49*M49)/1000</f>
        <v>0.3</v>
      </c>
      <c r="N50" s="98">
        <f>+(A49*N49)/1000</f>
        <v>0</v>
      </c>
      <c r="O50" s="98">
        <f>+(A49*O49)/1000</f>
        <v>0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x14ac:dyDescent="0.2">
      <c r="A51" s="138" t="s">
        <v>8</v>
      </c>
      <c r="B51" s="139"/>
      <c r="C51" s="100">
        <f>+C50+C48</f>
        <v>14.8</v>
      </c>
      <c r="D51" s="100">
        <f t="shared" ref="D51:X51" si="8">+D50+D48</f>
        <v>2.4200000000000004</v>
      </c>
      <c r="E51" s="100">
        <f t="shared" si="8"/>
        <v>3.65</v>
      </c>
      <c r="F51" s="100">
        <f t="shared" si="8"/>
        <v>5</v>
      </c>
      <c r="G51" s="100">
        <f t="shared" si="8"/>
        <v>3</v>
      </c>
      <c r="H51" s="100">
        <f t="shared" si="8"/>
        <v>7.7</v>
      </c>
      <c r="I51" s="100">
        <f t="shared" si="8"/>
        <v>2</v>
      </c>
      <c r="J51" s="100">
        <f t="shared" si="8"/>
        <v>5</v>
      </c>
      <c r="K51" s="100">
        <f t="shared" si="8"/>
        <v>0</v>
      </c>
      <c r="L51" s="100">
        <f t="shared" si="8"/>
        <v>6.6</v>
      </c>
      <c r="M51" s="100">
        <f t="shared" si="8"/>
        <v>0.3</v>
      </c>
      <c r="N51" s="100">
        <f t="shared" si="8"/>
        <v>0</v>
      </c>
      <c r="O51" s="100">
        <f t="shared" si="8"/>
        <v>3.3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154</v>
      </c>
      <c r="G52" s="102">
        <v>187</v>
      </c>
      <c r="H52" s="102">
        <v>153</v>
      </c>
      <c r="I52" s="102">
        <v>784</v>
      </c>
      <c r="J52" s="102">
        <v>444</v>
      </c>
      <c r="K52" s="102">
        <v>112</v>
      </c>
      <c r="L52" s="102">
        <v>348</v>
      </c>
      <c r="M52" s="102">
        <v>147</v>
      </c>
      <c r="N52" s="102">
        <v>984</v>
      </c>
      <c r="O52" s="102">
        <v>514</v>
      </c>
      <c r="P52" s="102"/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110</v>
      </c>
      <c r="B53" s="88" t="s">
        <v>10</v>
      </c>
      <c r="C53" s="104">
        <f>SUM(C48*C52)</f>
        <v>2305.6000000000004</v>
      </c>
      <c r="D53" s="104">
        <f>SUM(D48*D52)</f>
        <v>133.76</v>
      </c>
      <c r="E53" s="104">
        <f t="shared" ref="E53:X53" si="9">SUM(E48*E52)</f>
        <v>2722.5</v>
      </c>
      <c r="F53" s="104">
        <f t="shared" si="9"/>
        <v>0</v>
      </c>
      <c r="G53" s="104">
        <f t="shared" si="9"/>
        <v>0</v>
      </c>
      <c r="H53" s="104">
        <f t="shared" si="9"/>
        <v>1178.1000000000001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2296.7999999999997</v>
      </c>
      <c r="M53" s="104">
        <f t="shared" si="9"/>
        <v>0</v>
      </c>
      <c r="N53" s="104">
        <f t="shared" si="9"/>
        <v>0</v>
      </c>
      <c r="O53" s="104">
        <f t="shared" si="9"/>
        <v>1696.1999999999998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10332.959999999999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1337.6000000000001</v>
      </c>
      <c r="E54" s="104">
        <f t="shared" ref="E54:X54" si="10">SUM(E50*E52)</f>
        <v>3300</v>
      </c>
      <c r="F54" s="104">
        <f t="shared" si="10"/>
        <v>770</v>
      </c>
      <c r="G54" s="104">
        <f t="shared" si="10"/>
        <v>561</v>
      </c>
      <c r="H54" s="104">
        <f t="shared" si="10"/>
        <v>0</v>
      </c>
      <c r="I54" s="104">
        <f t="shared" si="10"/>
        <v>1568</v>
      </c>
      <c r="J54" s="104">
        <f t="shared" si="10"/>
        <v>2220</v>
      </c>
      <c r="K54" s="104">
        <f t="shared" si="10"/>
        <v>0</v>
      </c>
      <c r="L54" s="104">
        <f t="shared" si="10"/>
        <v>0</v>
      </c>
      <c r="M54" s="104">
        <f t="shared" si="10"/>
        <v>44.1</v>
      </c>
      <c r="N54" s="104">
        <f t="shared" si="10"/>
        <v>0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11372.7</v>
      </c>
    </row>
    <row r="55" spans="1:25" x14ac:dyDescent="0.2">
      <c r="A55" s="140" t="s">
        <v>11</v>
      </c>
      <c r="B55" s="141"/>
      <c r="C55" s="105">
        <f>SUM(C53:C54)</f>
        <v>3877.6000000000004</v>
      </c>
      <c r="D55" s="105">
        <f t="shared" ref="D55:X55" si="11">+D51*D52</f>
        <v>1471.3600000000001</v>
      </c>
      <c r="E55" s="105">
        <f t="shared" si="11"/>
        <v>6022.5</v>
      </c>
      <c r="F55" s="105">
        <f t="shared" si="11"/>
        <v>770</v>
      </c>
      <c r="G55" s="105">
        <f t="shared" si="11"/>
        <v>561</v>
      </c>
      <c r="H55" s="105">
        <f t="shared" si="11"/>
        <v>1178.1000000000001</v>
      </c>
      <c r="I55" s="105">
        <f t="shared" si="11"/>
        <v>1568</v>
      </c>
      <c r="J55" s="105">
        <f t="shared" si="11"/>
        <v>2220</v>
      </c>
      <c r="K55" s="105">
        <f t="shared" si="11"/>
        <v>0</v>
      </c>
      <c r="L55" s="105">
        <f t="shared" si="11"/>
        <v>2296.7999999999997</v>
      </c>
      <c r="M55" s="105">
        <f t="shared" si="11"/>
        <v>44.1</v>
      </c>
      <c r="N55" s="105">
        <f t="shared" si="11"/>
        <v>0</v>
      </c>
      <c r="O55" s="105">
        <f t="shared" si="11"/>
        <v>1696.1999999999998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21705.66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B5" sqref="B5:B8"/>
    </sheetView>
  </sheetViews>
  <sheetFormatPr defaultRowHeight="10.5" x14ac:dyDescent="0.15"/>
  <cols>
    <col min="1" max="1" width="3.140625" style="9" customWidth="1"/>
    <col min="2" max="2" width="23.5703125" style="9" customWidth="1"/>
    <col min="3" max="23" width="7.140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L1" s="10"/>
      <c r="M1" s="147" t="s">
        <v>1</v>
      </c>
      <c r="N1" s="147"/>
      <c r="O1" s="147"/>
      <c r="P1" s="147"/>
      <c r="Q1" s="147"/>
      <c r="R1" s="147" t="s">
        <v>2</v>
      </c>
      <c r="S1" s="147"/>
      <c r="T1" s="147"/>
      <c r="U1" s="147"/>
      <c r="V1" s="147"/>
    </row>
    <row r="2" spans="1:25" x14ac:dyDescent="0.15">
      <c r="B2" s="11" t="s">
        <v>3</v>
      </c>
      <c r="C2" s="12">
        <v>70</v>
      </c>
      <c r="D2" s="12">
        <v>65</v>
      </c>
      <c r="E2" s="13"/>
      <c r="F2" s="13"/>
      <c r="G2" s="13"/>
      <c r="H2" s="13"/>
      <c r="I2" s="13"/>
      <c r="J2" s="13"/>
      <c r="P2" s="148">
        <v>43082</v>
      </c>
      <c r="Q2" s="148"/>
      <c r="R2" s="148"/>
      <c r="S2" s="148"/>
      <c r="T2" s="13"/>
      <c r="U2" s="13"/>
      <c r="V2" s="13"/>
    </row>
    <row r="3" spans="1:25" x14ac:dyDescent="0.15">
      <c r="A3" s="149"/>
      <c r="B3" s="150"/>
      <c r="C3" s="153" t="s">
        <v>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5"/>
      <c r="W3" s="14"/>
      <c r="X3" s="14"/>
      <c r="Y3" s="15"/>
    </row>
    <row r="4" spans="1:25" ht="55.5" thickBot="1" x14ac:dyDescent="0.2">
      <c r="A4" s="151"/>
      <c r="B4" s="152"/>
      <c r="C4" s="16" t="s">
        <v>33</v>
      </c>
      <c r="D4" s="17" t="s">
        <v>46</v>
      </c>
      <c r="E4" s="18" t="s">
        <v>37</v>
      </c>
      <c r="F4" s="18" t="s">
        <v>40</v>
      </c>
      <c r="G4" s="18" t="s">
        <v>55</v>
      </c>
      <c r="H4" s="18" t="s">
        <v>52</v>
      </c>
      <c r="I4" s="19" t="s">
        <v>53</v>
      </c>
      <c r="J4" s="18" t="s">
        <v>35</v>
      </c>
      <c r="K4" s="18" t="s">
        <v>41</v>
      </c>
      <c r="L4" s="18" t="s">
        <v>171</v>
      </c>
      <c r="M4" s="18" t="s">
        <v>29</v>
      </c>
      <c r="N4" s="19" t="s">
        <v>39</v>
      </c>
      <c r="O4" s="18" t="s">
        <v>32</v>
      </c>
      <c r="P4" s="18" t="s">
        <v>84</v>
      </c>
      <c r="Q4" s="18" t="s">
        <v>45</v>
      </c>
      <c r="R4" s="18" t="s">
        <v>75</v>
      </c>
      <c r="S4" s="18" t="s">
        <v>34</v>
      </c>
      <c r="T4" s="18" t="s">
        <v>68</v>
      </c>
      <c r="U4" s="19" t="s">
        <v>54</v>
      </c>
      <c r="V4" s="20" t="s">
        <v>30</v>
      </c>
      <c r="W4" s="17" t="s">
        <v>58</v>
      </c>
      <c r="X4" s="17"/>
      <c r="Y4" s="15"/>
    </row>
    <row r="5" spans="1:25" ht="11.25" customHeight="1" x14ac:dyDescent="0.15">
      <c r="A5" s="156" t="s">
        <v>5</v>
      </c>
      <c r="B5" s="21" t="s">
        <v>66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57"/>
      <c r="B6" s="24" t="s">
        <v>172</v>
      </c>
      <c r="C6" s="25"/>
      <c r="D6" s="25"/>
      <c r="E6" s="25"/>
      <c r="F6" s="25">
        <v>5</v>
      </c>
      <c r="G6" s="25"/>
      <c r="H6" s="25">
        <v>0.1</v>
      </c>
      <c r="I6" s="25">
        <v>18</v>
      </c>
      <c r="J6" s="25"/>
      <c r="K6" s="25"/>
      <c r="L6" s="25"/>
      <c r="M6" s="25"/>
      <c r="N6" s="25">
        <v>25</v>
      </c>
      <c r="O6" s="25"/>
      <c r="P6" s="25"/>
      <c r="Q6" s="25"/>
      <c r="R6" s="25"/>
      <c r="S6" s="25"/>
      <c r="T6" s="25"/>
      <c r="U6" s="25">
        <v>28</v>
      </c>
      <c r="V6" s="26"/>
      <c r="W6" s="26"/>
      <c r="X6" s="26"/>
      <c r="Y6" s="15"/>
    </row>
    <row r="7" spans="1:25" x14ac:dyDescent="0.15">
      <c r="A7" s="157"/>
      <c r="B7" s="24" t="s">
        <v>157</v>
      </c>
      <c r="C7" s="25"/>
      <c r="D7" s="25"/>
      <c r="E7" s="25">
        <v>7</v>
      </c>
      <c r="F7" s="25"/>
      <c r="G7" s="25"/>
      <c r="H7" s="25"/>
      <c r="I7" s="25">
        <v>15</v>
      </c>
      <c r="J7" s="25"/>
      <c r="K7" s="25"/>
      <c r="L7" s="25"/>
      <c r="M7" s="25"/>
      <c r="N7" s="25"/>
      <c r="O7" s="25"/>
      <c r="P7" s="25">
        <v>120</v>
      </c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58"/>
      <c r="B8" s="27" t="s">
        <v>33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56" t="s">
        <v>6</v>
      </c>
      <c r="B9" s="21" t="s">
        <v>158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v>40</v>
      </c>
      <c r="U9" s="22"/>
      <c r="V9" s="23"/>
      <c r="W9" s="23"/>
      <c r="X9" s="23"/>
      <c r="Y9" s="15"/>
    </row>
    <row r="10" spans="1:25" x14ac:dyDescent="0.15">
      <c r="A10" s="157"/>
      <c r="B10" s="30" t="s">
        <v>170</v>
      </c>
      <c r="C10" s="25"/>
      <c r="D10" s="25">
        <v>7</v>
      </c>
      <c r="E10" s="25"/>
      <c r="F10" s="25"/>
      <c r="G10" s="25"/>
      <c r="H10" s="25"/>
      <c r="I10" s="25"/>
      <c r="J10" s="25">
        <v>40</v>
      </c>
      <c r="K10" s="25">
        <v>10</v>
      </c>
      <c r="L10" s="25">
        <v>25</v>
      </c>
      <c r="M10" s="25">
        <v>20</v>
      </c>
      <c r="N10" s="25"/>
      <c r="O10" s="25"/>
      <c r="P10" s="25"/>
      <c r="Q10" s="25"/>
      <c r="R10" s="25"/>
      <c r="S10" s="25"/>
      <c r="T10" s="25"/>
      <c r="U10" s="25"/>
      <c r="V10" s="26">
        <v>5</v>
      </c>
      <c r="W10" s="26"/>
      <c r="X10" s="26"/>
      <c r="Y10" s="15"/>
    </row>
    <row r="11" spans="1:25" x14ac:dyDescent="0.15">
      <c r="A11" s="157"/>
      <c r="B11" s="30" t="s">
        <v>79</v>
      </c>
      <c r="C11" s="25">
        <v>40</v>
      </c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158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56" t="s">
        <v>7</v>
      </c>
      <c r="B13" s="21" t="s">
        <v>104</v>
      </c>
      <c r="C13" s="22"/>
      <c r="D13" s="22">
        <v>5</v>
      </c>
      <c r="E13" s="22"/>
      <c r="F13" s="22"/>
      <c r="G13" s="22">
        <v>5</v>
      </c>
      <c r="H13" s="22"/>
      <c r="I13" s="22"/>
      <c r="J13" s="22"/>
      <c r="K13" s="22"/>
      <c r="L13" s="22"/>
      <c r="M13" s="22"/>
      <c r="N13" s="22">
        <v>100</v>
      </c>
      <c r="O13" s="22"/>
      <c r="P13" s="22"/>
      <c r="Q13" s="22"/>
      <c r="R13" s="22"/>
      <c r="S13" s="22"/>
      <c r="T13" s="22"/>
      <c r="U13" s="22"/>
      <c r="V13" s="23"/>
      <c r="W13" s="23">
        <v>15</v>
      </c>
      <c r="X13" s="23"/>
      <c r="Y13" s="15"/>
    </row>
    <row r="14" spans="1:25" x14ac:dyDescent="0.15">
      <c r="A14" s="157"/>
      <c r="B14" s="24" t="s">
        <v>32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18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57"/>
      <c r="B15" s="24" t="s">
        <v>33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59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70</v>
      </c>
      <c r="B17" s="2" t="s">
        <v>20</v>
      </c>
      <c r="C17" s="31">
        <f>SUM(C5:C12)</f>
        <v>80</v>
      </c>
      <c r="D17" s="31">
        <f t="shared" ref="D17:X17" si="0">SUM(D5:D12)</f>
        <v>7</v>
      </c>
      <c r="E17" s="31">
        <f t="shared" si="0"/>
        <v>14</v>
      </c>
      <c r="F17" s="31">
        <f t="shared" si="0"/>
        <v>5</v>
      </c>
      <c r="G17" s="31">
        <f t="shared" si="0"/>
        <v>0</v>
      </c>
      <c r="H17" s="31">
        <f t="shared" si="0"/>
        <v>0.1</v>
      </c>
      <c r="I17" s="31">
        <f t="shared" si="0"/>
        <v>33</v>
      </c>
      <c r="J17" s="31">
        <f t="shared" si="0"/>
        <v>40</v>
      </c>
      <c r="K17" s="31">
        <f t="shared" si="0"/>
        <v>10</v>
      </c>
      <c r="L17" s="31">
        <f t="shared" si="0"/>
        <v>25</v>
      </c>
      <c r="M17" s="31">
        <f t="shared" si="0"/>
        <v>20</v>
      </c>
      <c r="N17" s="31">
        <f t="shared" si="0"/>
        <v>25</v>
      </c>
      <c r="O17" s="31">
        <f t="shared" si="0"/>
        <v>0</v>
      </c>
      <c r="P17" s="31">
        <f t="shared" si="0"/>
        <v>120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40</v>
      </c>
      <c r="U17" s="31">
        <f t="shared" si="0"/>
        <v>28</v>
      </c>
      <c r="V17" s="31">
        <f t="shared" si="0"/>
        <v>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5.6</v>
      </c>
      <c r="D18" s="33">
        <f>+(A17*D17)/1000</f>
        <v>0.49</v>
      </c>
      <c r="E18" s="33">
        <f>+(A17*E17)/1000</f>
        <v>0.98</v>
      </c>
      <c r="F18" s="33">
        <f>+(A17*F17)/1000</f>
        <v>0.35</v>
      </c>
      <c r="G18" s="33">
        <f>+(A17*G17)/1000</f>
        <v>0</v>
      </c>
      <c r="H18" s="33">
        <f>+(A17*H17)</f>
        <v>7</v>
      </c>
      <c r="I18" s="33">
        <f>+(A17*I17)/1000</f>
        <v>2.31</v>
      </c>
      <c r="J18" s="33">
        <f>+(A17*J17)/1000</f>
        <v>2.8</v>
      </c>
      <c r="K18" s="33">
        <f>+(A17*K17)/1000</f>
        <v>0.7</v>
      </c>
      <c r="L18" s="33">
        <f>+(A17*L17)/1000</f>
        <v>1.75</v>
      </c>
      <c r="M18" s="33">
        <f>+(A17*M17)/1000</f>
        <v>1.4</v>
      </c>
      <c r="N18" s="33">
        <f>+(A17*N17)/1000</f>
        <v>1.75</v>
      </c>
      <c r="O18" s="33">
        <f>+(A17*O17)/1000</f>
        <v>0</v>
      </c>
      <c r="P18" s="33">
        <f>+(A17*P17)/1000</f>
        <v>8.4</v>
      </c>
      <c r="Q18" s="33">
        <f>+(A17*Q17)/1000</f>
        <v>4.9000000000000004</v>
      </c>
      <c r="R18" s="33">
        <f>+(A17*R17)/1000</f>
        <v>4.9000000000000004</v>
      </c>
      <c r="S18" s="33">
        <f>+(A17*S17)/1000</f>
        <v>0.35</v>
      </c>
      <c r="T18" s="33">
        <f>+(A17*T17)/1000</f>
        <v>2.8</v>
      </c>
      <c r="U18" s="33">
        <f>+(A17*U17)/1000</f>
        <v>1.96</v>
      </c>
      <c r="V18" s="33">
        <f>+(A17*V17)/1000</f>
        <v>0.35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65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5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18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15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2.6</v>
      </c>
      <c r="D20" s="36">
        <f>+(A19*D19)/1000</f>
        <v>0.32500000000000001</v>
      </c>
      <c r="E20" s="36">
        <f>+(A19*E19)/1000</f>
        <v>0</v>
      </c>
      <c r="F20" s="36">
        <f>+(A19*F19)/1000</f>
        <v>0</v>
      </c>
      <c r="G20" s="36">
        <f>+(A19*G19)/1000</f>
        <v>0.32500000000000001</v>
      </c>
      <c r="H20" s="36">
        <f>+(A19*H19)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6.5</v>
      </c>
      <c r="O20" s="36">
        <f>+(A19*O19)/1000</f>
        <v>1.17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0.97499999999999998</v>
      </c>
      <c r="X20" s="37">
        <f>+(A19*X19)/1000</f>
        <v>0</v>
      </c>
      <c r="Y20" s="15"/>
    </row>
    <row r="21" spans="1:25" x14ac:dyDescent="0.15">
      <c r="A21" s="160" t="s">
        <v>8</v>
      </c>
      <c r="B21" s="161"/>
      <c r="C21" s="38">
        <f>+C20+C18</f>
        <v>8.1999999999999993</v>
      </c>
      <c r="D21" s="38">
        <f t="shared" ref="D21:X21" si="2">+D20+D18</f>
        <v>0.81499999999999995</v>
      </c>
      <c r="E21" s="38">
        <f t="shared" si="2"/>
        <v>0.98</v>
      </c>
      <c r="F21" s="38">
        <f t="shared" si="2"/>
        <v>0.35</v>
      </c>
      <c r="G21" s="38">
        <f t="shared" si="2"/>
        <v>0.32500000000000001</v>
      </c>
      <c r="H21" s="38">
        <f t="shared" si="2"/>
        <v>7</v>
      </c>
      <c r="I21" s="38">
        <f t="shared" si="2"/>
        <v>2.31</v>
      </c>
      <c r="J21" s="38">
        <f t="shared" si="2"/>
        <v>2.8</v>
      </c>
      <c r="K21" s="38">
        <f t="shared" si="2"/>
        <v>0.7</v>
      </c>
      <c r="L21" s="38">
        <f t="shared" si="2"/>
        <v>1.75</v>
      </c>
      <c r="M21" s="38">
        <f t="shared" si="2"/>
        <v>1.4</v>
      </c>
      <c r="N21" s="38">
        <f t="shared" si="2"/>
        <v>8.25</v>
      </c>
      <c r="O21" s="38">
        <f t="shared" si="2"/>
        <v>1.17</v>
      </c>
      <c r="P21" s="38">
        <f t="shared" si="2"/>
        <v>8.4</v>
      </c>
      <c r="Q21" s="38">
        <f t="shared" si="2"/>
        <v>4.9000000000000004</v>
      </c>
      <c r="R21" s="38">
        <f t="shared" si="2"/>
        <v>4.9000000000000004</v>
      </c>
      <c r="S21" s="38">
        <f t="shared" si="2"/>
        <v>0.35</v>
      </c>
      <c r="T21" s="38">
        <f t="shared" si="2"/>
        <v>2.8</v>
      </c>
      <c r="U21" s="38">
        <f t="shared" si="2"/>
        <v>1.96</v>
      </c>
      <c r="V21" s="38">
        <f t="shared" si="2"/>
        <v>0.35</v>
      </c>
      <c r="W21" s="39">
        <f t="shared" si="2"/>
        <v>0.97499999999999998</v>
      </c>
      <c r="X21" s="39">
        <f t="shared" si="2"/>
        <v>0</v>
      </c>
      <c r="Y21" s="15"/>
    </row>
    <row r="22" spans="1:25" x14ac:dyDescent="0.15">
      <c r="A22" s="153" t="s">
        <v>9</v>
      </c>
      <c r="B22" s="155"/>
      <c r="C22" s="40">
        <v>262</v>
      </c>
      <c r="D22" s="40">
        <v>2948</v>
      </c>
      <c r="E22" s="40">
        <v>1650</v>
      </c>
      <c r="F22" s="40">
        <v>608</v>
      </c>
      <c r="G22" s="40">
        <v>708</v>
      </c>
      <c r="H22" s="40">
        <v>57</v>
      </c>
      <c r="I22" s="40">
        <v>399</v>
      </c>
      <c r="J22" s="40">
        <v>2644</v>
      </c>
      <c r="K22" s="40">
        <v>187</v>
      </c>
      <c r="L22" s="40">
        <v>269</v>
      </c>
      <c r="M22" s="40">
        <v>137</v>
      </c>
      <c r="N22" s="40">
        <v>330</v>
      </c>
      <c r="O22" s="40">
        <v>1850</v>
      </c>
      <c r="P22" s="40">
        <v>306</v>
      </c>
      <c r="Q22" s="40">
        <v>160</v>
      </c>
      <c r="R22" s="40">
        <v>790</v>
      </c>
      <c r="S22" s="40">
        <v>147</v>
      </c>
      <c r="T22" s="40">
        <v>138</v>
      </c>
      <c r="U22" s="40">
        <v>227</v>
      </c>
      <c r="V22" s="40">
        <v>238</v>
      </c>
      <c r="W22" s="41">
        <v>235</v>
      </c>
      <c r="X22" s="41"/>
      <c r="Y22" s="15"/>
    </row>
    <row r="23" spans="1:25" x14ac:dyDescent="0.15">
      <c r="A23" s="7">
        <f>SUM(A17)</f>
        <v>70</v>
      </c>
      <c r="B23" s="8" t="s">
        <v>10</v>
      </c>
      <c r="C23" s="42">
        <f>SUM(C18*C22)</f>
        <v>1467.1999999999998</v>
      </c>
      <c r="D23" s="42">
        <f>SUM(D18*D22)</f>
        <v>1444.52</v>
      </c>
      <c r="E23" s="42">
        <f t="shared" ref="E23:X23" si="3">SUM(E18*E22)</f>
        <v>1617</v>
      </c>
      <c r="F23" s="42">
        <f t="shared" si="3"/>
        <v>212.79999999999998</v>
      </c>
      <c r="G23" s="42">
        <f t="shared" si="3"/>
        <v>0</v>
      </c>
      <c r="H23" s="42">
        <f t="shared" si="3"/>
        <v>399</v>
      </c>
      <c r="I23" s="42">
        <f t="shared" si="3"/>
        <v>921.69</v>
      </c>
      <c r="J23" s="42">
        <f t="shared" si="3"/>
        <v>7403.2</v>
      </c>
      <c r="K23" s="42">
        <f t="shared" si="3"/>
        <v>130.9</v>
      </c>
      <c r="L23" s="42">
        <f t="shared" si="3"/>
        <v>470.75</v>
      </c>
      <c r="M23" s="42">
        <f t="shared" si="3"/>
        <v>191.79999999999998</v>
      </c>
      <c r="N23" s="42">
        <f t="shared" si="3"/>
        <v>577.5</v>
      </c>
      <c r="O23" s="42">
        <f t="shared" si="3"/>
        <v>0</v>
      </c>
      <c r="P23" s="42">
        <f t="shared" si="3"/>
        <v>2570.4</v>
      </c>
      <c r="Q23" s="42">
        <f t="shared" si="3"/>
        <v>784</v>
      </c>
      <c r="R23" s="42">
        <f t="shared" si="3"/>
        <v>3871.0000000000005</v>
      </c>
      <c r="S23" s="42">
        <f t="shared" si="3"/>
        <v>51.449999999999996</v>
      </c>
      <c r="T23" s="42">
        <f t="shared" si="3"/>
        <v>386.4</v>
      </c>
      <c r="U23" s="42">
        <f t="shared" si="3"/>
        <v>444.92</v>
      </c>
      <c r="V23" s="42">
        <f t="shared" si="3"/>
        <v>83.3</v>
      </c>
      <c r="W23" s="42">
        <f t="shared" si="3"/>
        <v>0</v>
      </c>
      <c r="X23" s="42">
        <f t="shared" si="3"/>
        <v>0</v>
      </c>
      <c r="Y23" s="43">
        <f>SUM(C23:X23)</f>
        <v>23027.829999999998</v>
      </c>
    </row>
    <row r="24" spans="1:25" x14ac:dyDescent="0.15">
      <c r="A24" s="7">
        <f>SUM(A19)</f>
        <v>65</v>
      </c>
      <c r="B24" s="8" t="s">
        <v>10</v>
      </c>
      <c r="C24" s="42">
        <f>SUM(C20*C22)</f>
        <v>681.2</v>
      </c>
      <c r="D24" s="42">
        <f>SUM(D20*D22)</f>
        <v>958.1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230.1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2145</v>
      </c>
      <c r="O24" s="42">
        <f t="shared" si="4"/>
        <v>2164.5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229.125</v>
      </c>
      <c r="X24" s="42">
        <f t="shared" si="4"/>
        <v>0</v>
      </c>
      <c r="Y24" s="43">
        <f>SUM(C24:X24)</f>
        <v>6408.0249999999996</v>
      </c>
    </row>
    <row r="25" spans="1:25" x14ac:dyDescent="0.15">
      <c r="A25" s="144" t="s">
        <v>11</v>
      </c>
      <c r="B25" s="145"/>
      <c r="C25" s="44">
        <f>SUM(C23:C24)</f>
        <v>2148.3999999999996</v>
      </c>
      <c r="D25" s="44">
        <f t="shared" ref="D25:X25" si="5">+D21*D22</f>
        <v>2402.62</v>
      </c>
      <c r="E25" s="44">
        <f t="shared" si="5"/>
        <v>1617</v>
      </c>
      <c r="F25" s="44">
        <f t="shared" si="5"/>
        <v>212.79999999999998</v>
      </c>
      <c r="G25" s="44">
        <f t="shared" si="5"/>
        <v>230.1</v>
      </c>
      <c r="H25" s="44">
        <f t="shared" si="5"/>
        <v>399</v>
      </c>
      <c r="I25" s="44">
        <f t="shared" si="5"/>
        <v>921.69</v>
      </c>
      <c r="J25" s="44">
        <f t="shared" si="5"/>
        <v>7403.2</v>
      </c>
      <c r="K25" s="44">
        <f t="shared" si="5"/>
        <v>130.9</v>
      </c>
      <c r="L25" s="44">
        <f t="shared" si="5"/>
        <v>470.75</v>
      </c>
      <c r="M25" s="44">
        <f t="shared" si="5"/>
        <v>191.79999999999998</v>
      </c>
      <c r="N25" s="44">
        <f t="shared" si="5"/>
        <v>2722.5</v>
      </c>
      <c r="O25" s="44">
        <f t="shared" si="5"/>
        <v>2164.5</v>
      </c>
      <c r="P25" s="44">
        <f t="shared" si="5"/>
        <v>2570.4</v>
      </c>
      <c r="Q25" s="44">
        <f t="shared" si="5"/>
        <v>784</v>
      </c>
      <c r="R25" s="44">
        <f t="shared" si="5"/>
        <v>3871.0000000000005</v>
      </c>
      <c r="S25" s="44">
        <f t="shared" si="5"/>
        <v>51.449999999999996</v>
      </c>
      <c r="T25" s="44">
        <f t="shared" si="5"/>
        <v>386.4</v>
      </c>
      <c r="U25" s="44">
        <f t="shared" si="5"/>
        <v>444.92</v>
      </c>
      <c r="V25" s="44">
        <f t="shared" si="5"/>
        <v>83.3</v>
      </c>
      <c r="W25" s="45">
        <f t="shared" si="5"/>
        <v>229.125</v>
      </c>
      <c r="X25" s="45">
        <f t="shared" si="5"/>
        <v>0</v>
      </c>
      <c r="Y25" s="43">
        <f>SUM(C25:X25)</f>
        <v>29435.855000000003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62" t="s">
        <v>12</v>
      </c>
      <c r="B28" s="162"/>
      <c r="C28" s="50"/>
      <c r="H28" s="162" t="s">
        <v>13</v>
      </c>
      <c r="I28" s="162"/>
      <c r="J28" s="162"/>
      <c r="K28" s="162"/>
      <c r="P28" s="162" t="s">
        <v>14</v>
      </c>
      <c r="Q28" s="162"/>
      <c r="R28" s="162"/>
      <c r="S28" s="162"/>
    </row>
    <row r="31" spans="1:25" x14ac:dyDescent="0.15">
      <c r="B31" s="146" t="s">
        <v>0</v>
      </c>
      <c r="C31" s="146"/>
      <c r="D31" s="146"/>
      <c r="E31" s="146"/>
      <c r="F31" s="146"/>
      <c r="G31" s="146"/>
      <c r="H31" s="146"/>
      <c r="I31" s="146"/>
      <c r="J31" s="146"/>
      <c r="L31" s="10"/>
      <c r="M31" s="147" t="s">
        <v>1</v>
      </c>
      <c r="N31" s="147"/>
      <c r="O31" s="147"/>
      <c r="P31" s="147"/>
      <c r="Q31" s="147"/>
      <c r="R31" s="147" t="s">
        <v>15</v>
      </c>
      <c r="S31" s="147"/>
      <c r="T31" s="147"/>
      <c r="U31" s="147"/>
      <c r="V31" s="147"/>
    </row>
    <row r="32" spans="1:25" x14ac:dyDescent="0.15">
      <c r="B32" s="11" t="s">
        <v>3</v>
      </c>
      <c r="C32" s="12">
        <v>110</v>
      </c>
      <c r="D32" s="12">
        <v>100</v>
      </c>
      <c r="E32" s="13"/>
      <c r="F32" s="13"/>
      <c r="G32" s="13"/>
      <c r="H32" s="13"/>
      <c r="I32" s="13"/>
      <c r="J32" s="13"/>
      <c r="P32" s="148">
        <v>43082</v>
      </c>
      <c r="Q32" s="148"/>
      <c r="R32" s="148"/>
      <c r="S32" s="148"/>
      <c r="T32" s="13"/>
      <c r="U32" s="13"/>
      <c r="V32" s="13"/>
    </row>
    <row r="33" spans="1:25" x14ac:dyDescent="0.15">
      <c r="A33" s="149"/>
      <c r="B33" s="150"/>
      <c r="C33" s="153" t="s">
        <v>4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4"/>
      <c r="X33" s="14"/>
      <c r="Y33" s="15"/>
    </row>
    <row r="34" spans="1:25" ht="67.5" thickBot="1" x14ac:dyDescent="0.2">
      <c r="A34" s="151"/>
      <c r="B34" s="152"/>
      <c r="C34" s="16" t="s">
        <v>33</v>
      </c>
      <c r="D34" s="18" t="s">
        <v>55</v>
      </c>
      <c r="E34" s="18" t="s">
        <v>37</v>
      </c>
      <c r="F34" s="18" t="s">
        <v>46</v>
      </c>
      <c r="G34" s="18" t="s">
        <v>57</v>
      </c>
      <c r="H34" s="18" t="s">
        <v>29</v>
      </c>
      <c r="I34" s="18" t="s">
        <v>151</v>
      </c>
      <c r="J34" s="18" t="s">
        <v>41</v>
      </c>
      <c r="K34" s="18" t="s">
        <v>80</v>
      </c>
      <c r="L34" s="18" t="s">
        <v>34</v>
      </c>
      <c r="M34" s="18" t="s">
        <v>136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56" t="s">
        <v>5</v>
      </c>
      <c r="B35" s="9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57"/>
      <c r="B36" s="91" t="s">
        <v>57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57"/>
      <c r="B37" s="24" t="s">
        <v>97</v>
      </c>
      <c r="C37" s="25">
        <v>80</v>
      </c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58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56" t="s">
        <v>6</v>
      </c>
      <c r="B39" s="21" t="s">
        <v>38</v>
      </c>
      <c r="C39" s="22"/>
      <c r="D39" s="22">
        <v>15</v>
      </c>
      <c r="E39" s="22"/>
      <c r="F39" s="22"/>
      <c r="G39" s="22"/>
      <c r="H39" s="22">
        <v>50</v>
      </c>
      <c r="I39" s="22"/>
      <c r="J39" s="22">
        <v>20</v>
      </c>
      <c r="K39" s="22">
        <v>15</v>
      </c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57"/>
      <c r="B40" s="24" t="s">
        <v>94</v>
      </c>
      <c r="C40" s="25"/>
      <c r="D40" s="25"/>
      <c r="E40" s="25"/>
      <c r="F40" s="25">
        <v>13</v>
      </c>
      <c r="G40" s="25"/>
      <c r="H40" s="25">
        <v>250</v>
      </c>
      <c r="I40" s="25"/>
      <c r="J40" s="25"/>
      <c r="K40" s="25"/>
      <c r="L40" s="25">
        <v>3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57"/>
      <c r="B41" s="24" t="s">
        <v>37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58"/>
      <c r="B42" s="27" t="s">
        <v>49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56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57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57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59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110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ht="11.25" customHeight="1" x14ac:dyDescent="0.15">
      <c r="A48" s="3"/>
      <c r="B48" s="4" t="s">
        <v>17</v>
      </c>
      <c r="C48" s="33">
        <f>SUM(A47*C47)/1000</f>
        <v>8.8000000000000007</v>
      </c>
      <c r="D48" s="33">
        <f>+(A47*D47)/1000</f>
        <v>0</v>
      </c>
      <c r="E48" s="33">
        <f>+(A47*E47)/1000</f>
        <v>1.65</v>
      </c>
      <c r="F48" s="33">
        <f>+(A47*F47)/1000</f>
        <v>0</v>
      </c>
      <c r="G48" s="33">
        <f>+(A47*G47)/1000</f>
        <v>3.3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100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13</v>
      </c>
      <c r="G49" s="34">
        <f t="shared" si="7"/>
        <v>0</v>
      </c>
      <c r="H49" s="34">
        <f t="shared" si="7"/>
        <v>300</v>
      </c>
      <c r="I49" s="34">
        <f t="shared" si="7"/>
        <v>0</v>
      </c>
      <c r="J49" s="34">
        <f t="shared" si="7"/>
        <v>20</v>
      </c>
      <c r="K49" s="34">
        <f t="shared" si="7"/>
        <v>15</v>
      </c>
      <c r="L49" s="34">
        <f t="shared" si="7"/>
        <v>3</v>
      </c>
      <c r="M49" s="34">
        <f t="shared" si="7"/>
        <v>15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6</v>
      </c>
      <c r="D50" s="36">
        <f>+(A49*D49)/1000</f>
        <v>1.5</v>
      </c>
      <c r="E50" s="36">
        <f>+(A49*E49)/1000</f>
        <v>1.5</v>
      </c>
      <c r="F50" s="36">
        <f>+(A49*F49)/1000</f>
        <v>1.3</v>
      </c>
      <c r="G50" s="36">
        <f>+(A49*G49)/1000</f>
        <v>0</v>
      </c>
      <c r="H50" s="36">
        <f>+(A49*H49)/1000</f>
        <v>30</v>
      </c>
      <c r="I50" s="36">
        <f>+(A49*I49)/1000</f>
        <v>0</v>
      </c>
      <c r="J50" s="36">
        <f>+(A49*J49)/1000</f>
        <v>2</v>
      </c>
      <c r="K50" s="36">
        <f>+(A49*K49)/1000</f>
        <v>1.5</v>
      </c>
      <c r="L50" s="36">
        <f>+(A49*L49)/1000</f>
        <v>0.3</v>
      </c>
      <c r="M50" s="36">
        <f>+(A49*M49)/1000</f>
        <v>1.5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ht="11.25" customHeight="1" x14ac:dyDescent="0.15">
      <c r="A51" s="160" t="s">
        <v>8</v>
      </c>
      <c r="B51" s="161"/>
      <c r="C51" s="38">
        <f>+C50+C48</f>
        <v>14.8</v>
      </c>
      <c r="D51" s="38">
        <f t="shared" ref="D51:X51" si="8">+D50+D48</f>
        <v>1.5</v>
      </c>
      <c r="E51" s="38">
        <f t="shared" si="8"/>
        <v>3.15</v>
      </c>
      <c r="F51" s="38">
        <f t="shared" si="8"/>
        <v>1.3</v>
      </c>
      <c r="G51" s="38">
        <f t="shared" si="8"/>
        <v>3.3</v>
      </c>
      <c r="H51" s="38">
        <f t="shared" si="8"/>
        <v>30</v>
      </c>
      <c r="I51" s="38">
        <f t="shared" si="8"/>
        <v>0</v>
      </c>
      <c r="J51" s="38">
        <f t="shared" si="8"/>
        <v>2</v>
      </c>
      <c r="K51" s="38">
        <f t="shared" si="8"/>
        <v>1.5</v>
      </c>
      <c r="L51" s="38">
        <f t="shared" si="8"/>
        <v>0.3</v>
      </c>
      <c r="M51" s="38">
        <f t="shared" si="8"/>
        <v>1.5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53" t="s">
        <v>9</v>
      </c>
      <c r="B52" s="155"/>
      <c r="C52" s="40">
        <v>262</v>
      </c>
      <c r="D52" s="40">
        <v>708</v>
      </c>
      <c r="E52" s="40">
        <v>1650</v>
      </c>
      <c r="F52" s="40">
        <v>2948</v>
      </c>
      <c r="G52" s="40">
        <v>1550</v>
      </c>
      <c r="H52" s="40">
        <v>153</v>
      </c>
      <c r="I52" s="40"/>
      <c r="J52" s="40">
        <v>187</v>
      </c>
      <c r="K52" s="40">
        <v>514</v>
      </c>
      <c r="L52" s="40">
        <v>147</v>
      </c>
      <c r="M52" s="40">
        <v>818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110</v>
      </c>
      <c r="B53" s="8" t="s">
        <v>10</v>
      </c>
      <c r="C53" s="42">
        <f>SUM(C48*C52)</f>
        <v>2305.6000000000004</v>
      </c>
      <c r="D53" s="42">
        <f>SUM(D48*D52)</f>
        <v>0</v>
      </c>
      <c r="E53" s="42">
        <f t="shared" ref="E53:X53" si="9">SUM(E48*E52)</f>
        <v>2722.5</v>
      </c>
      <c r="F53" s="42">
        <f t="shared" si="9"/>
        <v>0</v>
      </c>
      <c r="G53" s="42">
        <f t="shared" si="9"/>
        <v>5115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10143.1</v>
      </c>
    </row>
    <row r="54" spans="1:25" x14ac:dyDescent="0.15">
      <c r="A54" s="7">
        <f>SUM(A49)</f>
        <v>100</v>
      </c>
      <c r="B54" s="8" t="s">
        <v>10</v>
      </c>
      <c r="C54" s="42">
        <f>SUM(C50*C52)</f>
        <v>1572</v>
      </c>
      <c r="D54" s="42">
        <f>SUM(D50*D52)</f>
        <v>1062</v>
      </c>
      <c r="E54" s="42">
        <f t="shared" ref="E54:X54" si="10">SUM(E50*E52)</f>
        <v>2475</v>
      </c>
      <c r="F54" s="42">
        <f t="shared" si="10"/>
        <v>3832.4</v>
      </c>
      <c r="G54" s="42">
        <f t="shared" si="10"/>
        <v>0</v>
      </c>
      <c r="H54" s="42">
        <f t="shared" si="10"/>
        <v>4590</v>
      </c>
      <c r="I54" s="42">
        <f t="shared" si="10"/>
        <v>0</v>
      </c>
      <c r="J54" s="42">
        <f t="shared" si="10"/>
        <v>374</v>
      </c>
      <c r="K54" s="42">
        <f t="shared" si="10"/>
        <v>771</v>
      </c>
      <c r="L54" s="42">
        <f t="shared" si="10"/>
        <v>44.1</v>
      </c>
      <c r="M54" s="42">
        <f t="shared" si="10"/>
        <v>1227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15947.5</v>
      </c>
    </row>
    <row r="55" spans="1:25" x14ac:dyDescent="0.15">
      <c r="A55" s="144" t="s">
        <v>11</v>
      </c>
      <c r="B55" s="145"/>
      <c r="C55" s="44">
        <f>SUM(C53:C54)</f>
        <v>3877.6000000000004</v>
      </c>
      <c r="D55" s="44">
        <f t="shared" ref="D55:X55" si="11">+D51*D52</f>
        <v>1062</v>
      </c>
      <c r="E55" s="44">
        <f t="shared" si="11"/>
        <v>5197.5</v>
      </c>
      <c r="F55" s="44">
        <f t="shared" si="11"/>
        <v>3832.4</v>
      </c>
      <c r="G55" s="44">
        <f t="shared" si="11"/>
        <v>5115</v>
      </c>
      <c r="H55" s="44">
        <f t="shared" si="11"/>
        <v>4590</v>
      </c>
      <c r="I55" s="44">
        <f t="shared" si="11"/>
        <v>0</v>
      </c>
      <c r="J55" s="44">
        <f t="shared" si="11"/>
        <v>374</v>
      </c>
      <c r="K55" s="44">
        <f t="shared" si="11"/>
        <v>771</v>
      </c>
      <c r="L55" s="44">
        <f t="shared" si="11"/>
        <v>44.1</v>
      </c>
      <c r="M55" s="44">
        <f t="shared" si="11"/>
        <v>1227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26090.6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62" t="s">
        <v>12</v>
      </c>
      <c r="B58" s="162"/>
      <c r="C58" s="50"/>
      <c r="H58" s="162" t="s">
        <v>13</v>
      </c>
      <c r="I58" s="162"/>
      <c r="J58" s="162"/>
      <c r="K58" s="162"/>
      <c r="P58" s="162" t="s">
        <v>14</v>
      </c>
      <c r="Q58" s="162"/>
      <c r="R58" s="162"/>
      <c r="S58" s="162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10" workbookViewId="0">
      <selection sqref="A1:V51"/>
    </sheetView>
  </sheetViews>
  <sheetFormatPr defaultRowHeight="12" x14ac:dyDescent="0.2"/>
  <cols>
    <col min="1" max="1" width="3.140625" style="59" customWidth="1"/>
    <col min="2" max="2" width="15.42578125" style="59" customWidth="1"/>
    <col min="3" max="21" width="6.42578125" style="59" customWidth="1"/>
    <col min="22" max="24" width="6.710937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71</v>
      </c>
      <c r="D2" s="62">
        <v>68</v>
      </c>
      <c r="E2" s="63"/>
      <c r="F2" s="63"/>
      <c r="G2" s="63"/>
      <c r="H2" s="63"/>
      <c r="I2" s="63"/>
      <c r="J2" s="63"/>
      <c r="P2" s="126">
        <v>43083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55.5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55</v>
      </c>
      <c r="H4" s="68" t="s">
        <v>56</v>
      </c>
      <c r="I4" s="69" t="s">
        <v>53</v>
      </c>
      <c r="J4" s="68" t="s">
        <v>35</v>
      </c>
      <c r="K4" s="68" t="s">
        <v>41</v>
      </c>
      <c r="L4" s="68" t="s">
        <v>43</v>
      </c>
      <c r="M4" s="68" t="s">
        <v>29</v>
      </c>
      <c r="N4" s="69" t="s">
        <v>30</v>
      </c>
      <c r="O4" s="68" t="s">
        <v>119</v>
      </c>
      <c r="P4" s="68" t="s">
        <v>39</v>
      </c>
      <c r="Q4" s="68" t="s">
        <v>45</v>
      </c>
      <c r="R4" s="68" t="s">
        <v>75</v>
      </c>
      <c r="S4" s="68" t="s">
        <v>34</v>
      </c>
      <c r="T4" s="68" t="s">
        <v>54</v>
      </c>
      <c r="U4" s="69" t="s">
        <v>32</v>
      </c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66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70</v>
      </c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163</v>
      </c>
      <c r="C6" s="75"/>
      <c r="D6" s="75"/>
      <c r="E6" s="75"/>
      <c r="F6" s="75"/>
      <c r="G6" s="75">
        <v>35</v>
      </c>
      <c r="H6" s="75">
        <v>35</v>
      </c>
      <c r="I6" s="75">
        <v>5</v>
      </c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98</v>
      </c>
      <c r="C7" s="75"/>
      <c r="D7" s="75"/>
      <c r="E7" s="75">
        <v>7</v>
      </c>
      <c r="F7" s="75"/>
      <c r="G7" s="75"/>
      <c r="H7" s="75"/>
      <c r="I7" s="75">
        <v>20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33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156</v>
      </c>
      <c r="C9" s="72"/>
      <c r="D9" s="72"/>
      <c r="E9" s="72"/>
      <c r="F9" s="72">
        <v>7</v>
      </c>
      <c r="G9" s="72"/>
      <c r="H9" s="72"/>
      <c r="I9" s="72"/>
      <c r="J9" s="72">
        <v>35</v>
      </c>
      <c r="K9" s="72">
        <v>15</v>
      </c>
      <c r="L9" s="72"/>
      <c r="M9" s="72"/>
      <c r="N9" s="72">
        <v>7</v>
      </c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73</v>
      </c>
      <c r="C10" s="75"/>
      <c r="D10" s="75"/>
      <c r="E10" s="75"/>
      <c r="F10" s="75">
        <v>15</v>
      </c>
      <c r="G10" s="75"/>
      <c r="H10" s="75"/>
      <c r="I10" s="75"/>
      <c r="J10" s="75"/>
      <c r="K10" s="75"/>
      <c r="L10" s="75">
        <v>50</v>
      </c>
      <c r="M10" s="75"/>
      <c r="N10" s="75"/>
      <c r="O10" s="75"/>
      <c r="P10" s="75"/>
      <c r="Q10" s="75"/>
      <c r="R10" s="75"/>
      <c r="S10" s="75">
        <v>5</v>
      </c>
      <c r="T10" s="75"/>
      <c r="U10" s="75"/>
      <c r="V10" s="76"/>
      <c r="W10" s="76"/>
      <c r="X10" s="76"/>
      <c r="Y10" s="65"/>
    </row>
    <row r="11" spans="1:25" x14ac:dyDescent="0.2">
      <c r="A11" s="135"/>
      <c r="B11" s="80" t="s">
        <v>39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>
        <v>50</v>
      </c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 t="s">
        <v>33</v>
      </c>
      <c r="C12" s="78">
        <v>40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37</v>
      </c>
      <c r="C13" s="72"/>
      <c r="D13" s="72"/>
      <c r="E13" s="72">
        <v>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164</v>
      </c>
      <c r="C14" s="75"/>
      <c r="D14" s="75">
        <v>5</v>
      </c>
      <c r="E14" s="75"/>
      <c r="F14" s="75"/>
      <c r="G14" s="75"/>
      <c r="H14" s="75"/>
      <c r="I14" s="75"/>
      <c r="J14" s="75"/>
      <c r="K14" s="75">
        <v>5</v>
      </c>
      <c r="L14" s="75"/>
      <c r="M14" s="75">
        <v>25</v>
      </c>
      <c r="N14" s="75">
        <v>5</v>
      </c>
      <c r="O14" s="75">
        <v>25</v>
      </c>
      <c r="P14" s="75"/>
      <c r="Q14" s="75"/>
      <c r="R14" s="75"/>
      <c r="S14" s="75"/>
      <c r="T14" s="75">
        <v>3</v>
      </c>
      <c r="U14" s="75"/>
      <c r="V14" s="76"/>
      <c r="W14" s="76"/>
      <c r="X14" s="76"/>
      <c r="Y14" s="65"/>
    </row>
    <row r="15" spans="1:25" x14ac:dyDescent="0.2">
      <c r="A15" s="135"/>
      <c r="B15" s="74" t="s">
        <v>33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 t="s">
        <v>32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>
        <v>18</v>
      </c>
      <c r="V16" s="79"/>
      <c r="W16" s="79"/>
      <c r="X16" s="79"/>
      <c r="Y16" s="65"/>
    </row>
    <row r="17" spans="1:25" ht="12.75" hidden="1" thickBot="1" x14ac:dyDescent="0.25">
      <c r="A17" s="81">
        <f>SUM(C2)</f>
        <v>71</v>
      </c>
      <c r="B17" s="82" t="s">
        <v>69</v>
      </c>
      <c r="C17" s="93">
        <f>SUM(C5:C12)</f>
        <v>80</v>
      </c>
      <c r="D17" s="93">
        <f t="shared" ref="D17:X17" si="0">SUM(D5:D12)</f>
        <v>0</v>
      </c>
      <c r="E17" s="93">
        <f t="shared" si="0"/>
        <v>7</v>
      </c>
      <c r="F17" s="93">
        <f t="shared" si="0"/>
        <v>22</v>
      </c>
      <c r="G17" s="93">
        <f t="shared" si="0"/>
        <v>35</v>
      </c>
      <c r="H17" s="93">
        <f t="shared" si="0"/>
        <v>35</v>
      </c>
      <c r="I17" s="93">
        <f t="shared" si="0"/>
        <v>25</v>
      </c>
      <c r="J17" s="93">
        <f t="shared" si="0"/>
        <v>35</v>
      </c>
      <c r="K17" s="93">
        <f t="shared" si="0"/>
        <v>15</v>
      </c>
      <c r="L17" s="93">
        <f t="shared" si="0"/>
        <v>50</v>
      </c>
      <c r="M17" s="93">
        <f t="shared" si="0"/>
        <v>0</v>
      </c>
      <c r="N17" s="93">
        <f t="shared" si="0"/>
        <v>7</v>
      </c>
      <c r="O17" s="93">
        <f t="shared" si="0"/>
        <v>0</v>
      </c>
      <c r="P17" s="93">
        <f t="shared" si="0"/>
        <v>50</v>
      </c>
      <c r="Q17" s="93">
        <f t="shared" si="0"/>
        <v>70</v>
      </c>
      <c r="R17" s="93">
        <f t="shared" si="0"/>
        <v>70</v>
      </c>
      <c r="S17" s="93">
        <f t="shared" si="0"/>
        <v>5</v>
      </c>
      <c r="T17" s="93">
        <f t="shared" si="0"/>
        <v>0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5.68</v>
      </c>
      <c r="D18" s="95">
        <f>+(A17*D17)/1000</f>
        <v>0</v>
      </c>
      <c r="E18" s="95">
        <f>+(A17*E17)/1000</f>
        <v>0.497</v>
      </c>
      <c r="F18" s="95">
        <f>+(A17*F17)/1000</f>
        <v>1.5620000000000001</v>
      </c>
      <c r="G18" s="95">
        <f>+(A17*G17)/1000</f>
        <v>2.4849999999999999</v>
      </c>
      <c r="H18" s="95">
        <f>+(A17*H17)/1000</f>
        <v>2.4849999999999999</v>
      </c>
      <c r="I18" s="95">
        <f>+(A17*I17)/1000</f>
        <v>1.7749999999999999</v>
      </c>
      <c r="J18" s="95">
        <f>+(A17*J17)/1000</f>
        <v>2.4849999999999999</v>
      </c>
      <c r="K18" s="95">
        <f>+(A17*K17)/1000</f>
        <v>1.0649999999999999</v>
      </c>
      <c r="L18" s="95">
        <f>+(A17*L17)/1000</f>
        <v>3.55</v>
      </c>
      <c r="M18" s="95">
        <f>+(A17*M17)/1000</f>
        <v>0</v>
      </c>
      <c r="N18" s="95">
        <f>+(A17*N17)/1000</f>
        <v>0.497</v>
      </c>
      <c r="O18" s="95">
        <f>+(A17*O17)/1000</f>
        <v>0</v>
      </c>
      <c r="P18" s="95">
        <f>+(A17*P17)/1000</f>
        <v>3.55</v>
      </c>
      <c r="Q18" s="95">
        <f>+(A17*Q17)/1000</f>
        <v>4.97</v>
      </c>
      <c r="R18" s="95">
        <f>+(A17*R17)/1000</f>
        <v>4.97</v>
      </c>
      <c r="S18" s="95">
        <f>+(A17*S17)/1000</f>
        <v>0.35499999999999998</v>
      </c>
      <c r="T18" s="95">
        <f>+(A17*T17)/1000</f>
        <v>0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68</v>
      </c>
      <c r="B19" s="84" t="s">
        <v>71</v>
      </c>
      <c r="C19" s="96">
        <f>SUM(C13:C16)</f>
        <v>40</v>
      </c>
      <c r="D19" s="96">
        <f t="shared" ref="D19:X19" si="1">SUM(D13:D16)</f>
        <v>5</v>
      </c>
      <c r="E19" s="96">
        <f t="shared" si="1"/>
        <v>7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5</v>
      </c>
      <c r="L19" s="96">
        <f t="shared" si="1"/>
        <v>0</v>
      </c>
      <c r="M19" s="96">
        <f t="shared" si="1"/>
        <v>25</v>
      </c>
      <c r="N19" s="96">
        <f>SUM(N13:N16)</f>
        <v>5</v>
      </c>
      <c r="O19" s="96">
        <f t="shared" si="1"/>
        <v>25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3</v>
      </c>
      <c r="U19" s="96">
        <f t="shared" si="1"/>
        <v>18</v>
      </c>
      <c r="V19" s="96">
        <f t="shared" si="1"/>
        <v>0</v>
      </c>
      <c r="W19" s="97">
        <f t="shared" si="1"/>
        <v>0</v>
      </c>
      <c r="X19" s="97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2.72</v>
      </c>
      <c r="D20" s="98">
        <f>+(A19*D19)/1000</f>
        <v>0.34</v>
      </c>
      <c r="E20" s="98">
        <f>+(A19*E19)/1000</f>
        <v>0.47599999999999998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0</v>
      </c>
      <c r="J20" s="98">
        <f>+(A19*J19)/1000</f>
        <v>0</v>
      </c>
      <c r="K20" s="98">
        <f>+(A19*K19)/1000</f>
        <v>0.34</v>
      </c>
      <c r="L20" s="98">
        <f>+(A19*L19)/1000</f>
        <v>0</v>
      </c>
      <c r="M20" s="98">
        <f>+(A19*M19)/1000</f>
        <v>1.7</v>
      </c>
      <c r="N20" s="98">
        <f>+(A19*N19)/1000</f>
        <v>0.34</v>
      </c>
      <c r="O20" s="98">
        <f>+(A19*O19)/1000</f>
        <v>1.7</v>
      </c>
      <c r="P20" s="98">
        <f>+(A19*P19)/1000</f>
        <v>0</v>
      </c>
      <c r="Q20" s="98">
        <f>+(A19*Q19)/1000</f>
        <v>0</v>
      </c>
      <c r="R20" s="98">
        <f>+(A19*R19)/1000</f>
        <v>0</v>
      </c>
      <c r="S20" s="98">
        <f>+(A19*S19)</f>
        <v>0</v>
      </c>
      <c r="T20" s="98">
        <f>+(A19*T19)/1000</f>
        <v>0.20399999999999999</v>
      </c>
      <c r="U20" s="98">
        <f>+(A19*U19)/1000</f>
        <v>1.224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42" customHeight="1" x14ac:dyDescent="0.2">
      <c r="A21" s="138" t="s">
        <v>8</v>
      </c>
      <c r="B21" s="139"/>
      <c r="C21" s="100">
        <f>+C20+C18</f>
        <v>8.4</v>
      </c>
      <c r="D21" s="100">
        <f t="shared" ref="D21:X21" si="2">+D20+D18</f>
        <v>0.34</v>
      </c>
      <c r="E21" s="100">
        <f t="shared" si="2"/>
        <v>0.97299999999999998</v>
      </c>
      <c r="F21" s="100">
        <f t="shared" si="2"/>
        <v>1.5620000000000001</v>
      </c>
      <c r="G21" s="100">
        <f t="shared" si="2"/>
        <v>2.4849999999999999</v>
      </c>
      <c r="H21" s="100">
        <f t="shared" si="2"/>
        <v>2.4849999999999999</v>
      </c>
      <c r="I21" s="100">
        <f t="shared" si="2"/>
        <v>1.7749999999999999</v>
      </c>
      <c r="J21" s="100">
        <f t="shared" si="2"/>
        <v>2.4849999999999999</v>
      </c>
      <c r="K21" s="100">
        <f t="shared" si="2"/>
        <v>1.405</v>
      </c>
      <c r="L21" s="100">
        <f t="shared" si="2"/>
        <v>3.55</v>
      </c>
      <c r="M21" s="100">
        <f t="shared" si="2"/>
        <v>1.7</v>
      </c>
      <c r="N21" s="100">
        <f t="shared" si="2"/>
        <v>0.83699999999999997</v>
      </c>
      <c r="O21" s="100">
        <f t="shared" si="2"/>
        <v>1.7</v>
      </c>
      <c r="P21" s="100">
        <f t="shared" si="2"/>
        <v>3.55</v>
      </c>
      <c r="Q21" s="100">
        <f t="shared" si="2"/>
        <v>4.97</v>
      </c>
      <c r="R21" s="100">
        <f t="shared" si="2"/>
        <v>4.97</v>
      </c>
      <c r="S21" s="100">
        <f t="shared" si="2"/>
        <v>0.35499999999999998</v>
      </c>
      <c r="T21" s="100">
        <f t="shared" si="2"/>
        <v>0.20399999999999999</v>
      </c>
      <c r="U21" s="100">
        <f t="shared" si="2"/>
        <v>1.224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708</v>
      </c>
      <c r="H22" s="102">
        <v>1290</v>
      </c>
      <c r="I22" s="102">
        <v>399</v>
      </c>
      <c r="J22" s="102">
        <v>2644</v>
      </c>
      <c r="K22" s="102">
        <v>187</v>
      </c>
      <c r="L22" s="102">
        <v>269</v>
      </c>
      <c r="M22" s="102">
        <v>153</v>
      </c>
      <c r="N22" s="102">
        <v>238</v>
      </c>
      <c r="O22" s="102">
        <v>899</v>
      </c>
      <c r="P22" s="102">
        <v>330</v>
      </c>
      <c r="Q22" s="102">
        <v>160</v>
      </c>
      <c r="R22" s="102">
        <v>790</v>
      </c>
      <c r="S22" s="102">
        <v>147</v>
      </c>
      <c r="T22" s="102">
        <v>227</v>
      </c>
      <c r="U22" s="102">
        <v>1850</v>
      </c>
      <c r="V22" s="102"/>
      <c r="W22" s="103"/>
      <c r="X22" s="103"/>
      <c r="Y22" s="65"/>
    </row>
    <row r="23" spans="1:25" hidden="1" x14ac:dyDescent="0.2">
      <c r="A23" s="87">
        <f>SUM(A17)</f>
        <v>71</v>
      </c>
      <c r="B23" s="88" t="s">
        <v>10</v>
      </c>
      <c r="C23" s="104">
        <f>SUM(C18*C22)</f>
        <v>1488.1599999999999</v>
      </c>
      <c r="D23" s="104">
        <f>SUM(D18*D22)</f>
        <v>0</v>
      </c>
      <c r="E23" s="104">
        <f t="shared" ref="E23:X23" si="3">SUM(E18*E22)</f>
        <v>820.05</v>
      </c>
      <c r="F23" s="104">
        <f t="shared" si="3"/>
        <v>949.69600000000003</v>
      </c>
      <c r="G23" s="104">
        <f t="shared" si="3"/>
        <v>1759.3799999999999</v>
      </c>
      <c r="H23" s="104">
        <f t="shared" si="3"/>
        <v>3205.6499999999996</v>
      </c>
      <c r="I23" s="104">
        <f t="shared" si="3"/>
        <v>708.22499999999991</v>
      </c>
      <c r="J23" s="104">
        <f t="shared" si="3"/>
        <v>6570.3399999999992</v>
      </c>
      <c r="K23" s="104">
        <f t="shared" si="3"/>
        <v>199.155</v>
      </c>
      <c r="L23" s="104">
        <f t="shared" si="3"/>
        <v>954.94999999999993</v>
      </c>
      <c r="M23" s="104">
        <f t="shared" si="3"/>
        <v>0</v>
      </c>
      <c r="N23" s="104">
        <f t="shared" si="3"/>
        <v>118.286</v>
      </c>
      <c r="O23" s="104">
        <f t="shared" si="3"/>
        <v>0</v>
      </c>
      <c r="P23" s="104">
        <f t="shared" si="3"/>
        <v>1171.5</v>
      </c>
      <c r="Q23" s="104">
        <f t="shared" si="3"/>
        <v>795.19999999999993</v>
      </c>
      <c r="R23" s="104">
        <f t="shared" si="3"/>
        <v>3926.2999999999997</v>
      </c>
      <c r="S23" s="104">
        <f t="shared" si="3"/>
        <v>52.184999999999995</v>
      </c>
      <c r="T23" s="104">
        <f t="shared" si="3"/>
        <v>0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22719.077000000001</v>
      </c>
    </row>
    <row r="24" spans="1:25" hidden="1" x14ac:dyDescent="0.2">
      <c r="A24" s="87">
        <f>SUM(A19)</f>
        <v>68</v>
      </c>
      <c r="B24" s="88" t="s">
        <v>10</v>
      </c>
      <c r="C24" s="104">
        <f>SUM(C20*C22)</f>
        <v>712.6400000000001</v>
      </c>
      <c r="D24" s="104">
        <f>SUM(D20*D22)</f>
        <v>1002.32</v>
      </c>
      <c r="E24" s="104">
        <f t="shared" ref="E24:X24" si="4">SUM(E20*E22)</f>
        <v>785.4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63.580000000000005</v>
      </c>
      <c r="L24" s="104">
        <f t="shared" si="4"/>
        <v>0</v>
      </c>
      <c r="M24" s="104">
        <f t="shared" si="4"/>
        <v>260.09999999999997</v>
      </c>
      <c r="N24" s="104">
        <f t="shared" si="4"/>
        <v>80.92</v>
      </c>
      <c r="O24" s="104">
        <f t="shared" si="4"/>
        <v>1528.3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46.308</v>
      </c>
      <c r="U24" s="104">
        <f t="shared" si="4"/>
        <v>2264.4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6743.9680000000008</v>
      </c>
    </row>
    <row r="25" spans="1:25" hidden="1" x14ac:dyDescent="0.2">
      <c r="A25" s="140" t="s">
        <v>11</v>
      </c>
      <c r="B25" s="141"/>
      <c r="C25" s="105">
        <f>SUM(C23:C24)</f>
        <v>2200.8000000000002</v>
      </c>
      <c r="D25" s="105">
        <f t="shared" ref="D25:X25" si="5">+D21*D22</f>
        <v>1002.32</v>
      </c>
      <c r="E25" s="105">
        <f t="shared" si="5"/>
        <v>1605.45</v>
      </c>
      <c r="F25" s="105">
        <f t="shared" si="5"/>
        <v>949.69600000000003</v>
      </c>
      <c r="G25" s="105">
        <f t="shared" si="5"/>
        <v>1759.3799999999999</v>
      </c>
      <c r="H25" s="105">
        <f t="shared" si="5"/>
        <v>3205.6499999999996</v>
      </c>
      <c r="I25" s="105">
        <f t="shared" si="5"/>
        <v>708.22499999999991</v>
      </c>
      <c r="J25" s="105">
        <f t="shared" si="5"/>
        <v>6570.3399999999992</v>
      </c>
      <c r="K25" s="105">
        <f t="shared" si="5"/>
        <v>262.73500000000001</v>
      </c>
      <c r="L25" s="105">
        <f t="shared" si="5"/>
        <v>954.94999999999993</v>
      </c>
      <c r="M25" s="105">
        <f t="shared" si="5"/>
        <v>260.09999999999997</v>
      </c>
      <c r="N25" s="105">
        <f t="shared" si="5"/>
        <v>199.20599999999999</v>
      </c>
      <c r="O25" s="105">
        <f t="shared" si="5"/>
        <v>1528.3</v>
      </c>
      <c r="P25" s="105">
        <f t="shared" si="5"/>
        <v>1171.5</v>
      </c>
      <c r="Q25" s="105">
        <f t="shared" si="5"/>
        <v>795.19999999999993</v>
      </c>
      <c r="R25" s="105">
        <f t="shared" si="5"/>
        <v>3926.2999999999997</v>
      </c>
      <c r="S25" s="105">
        <f t="shared" si="5"/>
        <v>52.184999999999995</v>
      </c>
      <c r="T25" s="105">
        <f t="shared" si="5"/>
        <v>46.308</v>
      </c>
      <c r="U25" s="105">
        <f t="shared" si="5"/>
        <v>2264.4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29463.045000000002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120</v>
      </c>
      <c r="D32" s="62">
        <v>105</v>
      </c>
      <c r="E32" s="63"/>
      <c r="F32" s="63"/>
      <c r="G32" s="63"/>
      <c r="H32" s="63"/>
      <c r="I32" s="63"/>
      <c r="J32" s="63"/>
      <c r="P32" s="126">
        <v>43083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55.5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46</v>
      </c>
      <c r="G34" s="68" t="s">
        <v>55</v>
      </c>
      <c r="H34" s="68" t="s">
        <v>53</v>
      </c>
      <c r="I34" s="68" t="s">
        <v>52</v>
      </c>
      <c r="J34" s="68" t="s">
        <v>39</v>
      </c>
      <c r="K34" s="68" t="s">
        <v>54</v>
      </c>
      <c r="L34" s="68" t="s">
        <v>77</v>
      </c>
      <c r="M34" s="68" t="s">
        <v>34</v>
      </c>
      <c r="N34" s="68" t="s">
        <v>58</v>
      </c>
      <c r="O34" s="68" t="s">
        <v>43</v>
      </c>
      <c r="P34" s="68" t="s">
        <v>44</v>
      </c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123" t="s">
        <v>65</v>
      </c>
      <c r="C35" s="72"/>
      <c r="D35" s="72"/>
      <c r="E35" s="72"/>
      <c r="F35" s="72"/>
      <c r="G35" s="72"/>
      <c r="H35" s="72"/>
      <c r="I35" s="72"/>
      <c r="J35" s="72"/>
      <c r="K35" s="72"/>
      <c r="L35" s="72">
        <v>60</v>
      </c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124" t="s">
        <v>152</v>
      </c>
      <c r="C36" s="75"/>
      <c r="D36" s="75">
        <v>5</v>
      </c>
      <c r="E36" s="75"/>
      <c r="F36" s="75"/>
      <c r="G36" s="75"/>
      <c r="H36" s="75">
        <v>18</v>
      </c>
      <c r="I36" s="75">
        <f>1/10</f>
        <v>0.1</v>
      </c>
      <c r="J36" s="75">
        <v>25</v>
      </c>
      <c r="K36" s="75">
        <v>28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99</v>
      </c>
      <c r="C37" s="75">
        <v>60</v>
      </c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153</v>
      </c>
      <c r="C39" s="72"/>
      <c r="D39" s="72"/>
      <c r="E39" s="72"/>
      <c r="F39" s="72">
        <v>5</v>
      </c>
      <c r="G39" s="72">
        <v>5</v>
      </c>
      <c r="H39" s="72"/>
      <c r="I39" s="72"/>
      <c r="J39" s="72">
        <v>120</v>
      </c>
      <c r="K39" s="72">
        <v>3</v>
      </c>
      <c r="L39" s="72"/>
      <c r="M39" s="72"/>
      <c r="N39" s="72">
        <v>15</v>
      </c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73</v>
      </c>
      <c r="C40" s="75"/>
      <c r="D40" s="75">
        <v>13</v>
      </c>
      <c r="E40" s="75"/>
      <c r="F40" s="75"/>
      <c r="G40" s="75"/>
      <c r="H40" s="75"/>
      <c r="I40" s="75"/>
      <c r="J40" s="75"/>
      <c r="K40" s="75"/>
      <c r="L40" s="75"/>
      <c r="M40" s="75">
        <v>3</v>
      </c>
      <c r="N40" s="75"/>
      <c r="O40" s="75">
        <v>50</v>
      </c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37</v>
      </c>
      <c r="C41" s="75"/>
      <c r="D41" s="75"/>
      <c r="E41" s="75">
        <v>15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6"/>
      <c r="B42" s="77" t="s">
        <v>49</v>
      </c>
      <c r="C42" s="78">
        <v>60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120</v>
      </c>
      <c r="B47" s="82" t="s">
        <v>181</v>
      </c>
      <c r="C47" s="93">
        <f>SUM(C35:C38)</f>
        <v>60</v>
      </c>
      <c r="D47" s="93">
        <f t="shared" ref="D47:X47" si="6">SUM(D35:D38)</f>
        <v>5</v>
      </c>
      <c r="E47" s="93">
        <f t="shared" si="6"/>
        <v>15</v>
      </c>
      <c r="F47" s="93">
        <f t="shared" si="6"/>
        <v>0</v>
      </c>
      <c r="G47" s="93">
        <f t="shared" si="6"/>
        <v>0</v>
      </c>
      <c r="H47" s="93">
        <f t="shared" si="6"/>
        <v>18</v>
      </c>
      <c r="I47" s="93">
        <f t="shared" si="6"/>
        <v>0.1</v>
      </c>
      <c r="J47" s="93">
        <f t="shared" si="6"/>
        <v>25</v>
      </c>
      <c r="K47" s="93">
        <f t="shared" si="6"/>
        <v>28</v>
      </c>
      <c r="L47" s="93">
        <f t="shared" si="6"/>
        <v>60</v>
      </c>
      <c r="M47" s="93">
        <f t="shared" si="6"/>
        <v>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7.2</v>
      </c>
      <c r="D48" s="95">
        <f>+(A47*D47)/1000</f>
        <v>0.6</v>
      </c>
      <c r="E48" s="95">
        <f>+(A47*E47)/1000</f>
        <v>1.8</v>
      </c>
      <c r="F48" s="95">
        <f>+(A47*F47)/1000</f>
        <v>0</v>
      </c>
      <c r="G48" s="95">
        <f>+(A47*G47)/1000</f>
        <v>0</v>
      </c>
      <c r="H48" s="95">
        <f>+(A47*H47)/1000</f>
        <v>2.16</v>
      </c>
      <c r="I48" s="95">
        <f>+(A47*I47)</f>
        <v>12</v>
      </c>
      <c r="J48" s="95">
        <f>+(A47*J47)/1000</f>
        <v>3</v>
      </c>
      <c r="K48" s="95">
        <f>+(A47*K47)/1000</f>
        <v>3.36</v>
      </c>
      <c r="L48" s="95">
        <f>+(A47*L47)/1000</f>
        <v>7.2</v>
      </c>
      <c r="M48" s="95">
        <f>+(A47*M47)/1000</f>
        <v>0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105</v>
      </c>
      <c r="B49" s="84" t="s">
        <v>183</v>
      </c>
      <c r="C49" s="96">
        <f>SUM(C39:C42)</f>
        <v>60</v>
      </c>
      <c r="D49" s="96">
        <f t="shared" ref="D49:X49" si="7">SUM(D39:D42)</f>
        <v>13</v>
      </c>
      <c r="E49" s="96">
        <f t="shared" si="7"/>
        <v>15</v>
      </c>
      <c r="F49" s="96">
        <f t="shared" si="7"/>
        <v>5</v>
      </c>
      <c r="G49" s="96">
        <f t="shared" si="7"/>
        <v>5</v>
      </c>
      <c r="H49" s="96">
        <f t="shared" si="7"/>
        <v>0</v>
      </c>
      <c r="I49" s="96">
        <f t="shared" si="7"/>
        <v>0</v>
      </c>
      <c r="J49" s="96">
        <f t="shared" si="7"/>
        <v>120</v>
      </c>
      <c r="K49" s="96">
        <f t="shared" si="7"/>
        <v>3</v>
      </c>
      <c r="L49" s="96">
        <f t="shared" si="7"/>
        <v>0</v>
      </c>
      <c r="M49" s="96">
        <f t="shared" si="7"/>
        <v>3</v>
      </c>
      <c r="N49" s="96">
        <f t="shared" si="7"/>
        <v>15</v>
      </c>
      <c r="O49" s="96">
        <f t="shared" si="7"/>
        <v>50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6.3</v>
      </c>
      <c r="D50" s="98">
        <f>+(A49*D49)/1000</f>
        <v>1.365</v>
      </c>
      <c r="E50" s="98">
        <f>+(A49*E49)/1000</f>
        <v>1.575</v>
      </c>
      <c r="F50" s="98">
        <f>+(A49*F49)/1000</f>
        <v>0.52500000000000002</v>
      </c>
      <c r="G50" s="98">
        <f>+(A49*G49)/1000</f>
        <v>0.52500000000000002</v>
      </c>
      <c r="H50" s="98">
        <f>+(A49*H49)/1000</f>
        <v>0</v>
      </c>
      <c r="I50" s="98">
        <f>+(A49*I49)/1000</f>
        <v>0</v>
      </c>
      <c r="J50" s="98">
        <f>+(A49*J49)/1000</f>
        <v>12.6</v>
      </c>
      <c r="K50" s="98">
        <f>+(A49*K49)/1000</f>
        <v>0.315</v>
      </c>
      <c r="L50" s="98">
        <f>+(A49*L49)/1000</f>
        <v>0</v>
      </c>
      <c r="M50" s="98">
        <f>+(A49*M49)/1000</f>
        <v>0.315</v>
      </c>
      <c r="N50" s="98">
        <f>+(A49*N49)/1000</f>
        <v>1.575</v>
      </c>
      <c r="O50" s="98">
        <f>+(A49*O49)/1000</f>
        <v>5.25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39" customHeight="1" x14ac:dyDescent="0.2">
      <c r="A51" s="138" t="s">
        <v>8</v>
      </c>
      <c r="B51" s="139"/>
      <c r="C51" s="100">
        <f>+C50+C48</f>
        <v>13.5</v>
      </c>
      <c r="D51" s="100">
        <f t="shared" ref="D51:X51" si="8">+D50+D48</f>
        <v>1.9649999999999999</v>
      </c>
      <c r="E51" s="100">
        <f t="shared" si="8"/>
        <v>3.375</v>
      </c>
      <c r="F51" s="100">
        <f t="shared" si="8"/>
        <v>0.52500000000000002</v>
      </c>
      <c r="G51" s="100">
        <f t="shared" si="8"/>
        <v>0.52500000000000002</v>
      </c>
      <c r="H51" s="100">
        <f t="shared" si="8"/>
        <v>2.16</v>
      </c>
      <c r="I51" s="100">
        <f t="shared" si="8"/>
        <v>12</v>
      </c>
      <c r="J51" s="100">
        <f t="shared" si="8"/>
        <v>15.6</v>
      </c>
      <c r="K51" s="100">
        <f t="shared" si="8"/>
        <v>3.6749999999999998</v>
      </c>
      <c r="L51" s="100">
        <f t="shared" si="8"/>
        <v>7.2</v>
      </c>
      <c r="M51" s="100">
        <f t="shared" si="8"/>
        <v>0.315</v>
      </c>
      <c r="N51" s="100">
        <f t="shared" si="8"/>
        <v>1.575</v>
      </c>
      <c r="O51" s="100">
        <f t="shared" si="8"/>
        <v>5.25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2948</v>
      </c>
      <c r="G52" s="102">
        <v>708</v>
      </c>
      <c r="H52" s="102">
        <v>399</v>
      </c>
      <c r="I52" s="102">
        <v>57</v>
      </c>
      <c r="J52" s="102">
        <v>330</v>
      </c>
      <c r="K52" s="102">
        <v>227</v>
      </c>
      <c r="L52" s="102">
        <v>348</v>
      </c>
      <c r="M52" s="102">
        <v>147</v>
      </c>
      <c r="N52" s="102">
        <v>235</v>
      </c>
      <c r="O52" s="102">
        <v>269</v>
      </c>
      <c r="P52" s="102">
        <v>112</v>
      </c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120</v>
      </c>
      <c r="B53" s="88" t="s">
        <v>10</v>
      </c>
      <c r="C53" s="104">
        <f>SUM(C48*C52)</f>
        <v>1886.4</v>
      </c>
      <c r="D53" s="104">
        <f>SUM(D48*D52)</f>
        <v>364.8</v>
      </c>
      <c r="E53" s="104">
        <f t="shared" ref="E53:X53" si="9">SUM(E48*E52)</f>
        <v>2970</v>
      </c>
      <c r="F53" s="104">
        <f t="shared" si="9"/>
        <v>0</v>
      </c>
      <c r="G53" s="104">
        <f t="shared" si="9"/>
        <v>0</v>
      </c>
      <c r="H53" s="104">
        <f t="shared" si="9"/>
        <v>861.84</v>
      </c>
      <c r="I53" s="104">
        <f t="shared" si="9"/>
        <v>684</v>
      </c>
      <c r="J53" s="104">
        <f t="shared" si="9"/>
        <v>990</v>
      </c>
      <c r="K53" s="104">
        <f t="shared" si="9"/>
        <v>762.72</v>
      </c>
      <c r="L53" s="104">
        <f t="shared" si="9"/>
        <v>2505.6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11025.36</v>
      </c>
    </row>
    <row r="54" spans="1:25" x14ac:dyDescent="0.2">
      <c r="A54" s="87">
        <f>SUM(A49)</f>
        <v>105</v>
      </c>
      <c r="B54" s="88" t="s">
        <v>10</v>
      </c>
      <c r="C54" s="104">
        <f>SUM(C50*C52)</f>
        <v>1650.6</v>
      </c>
      <c r="D54" s="104">
        <f>SUM(D50*D52)</f>
        <v>829.92</v>
      </c>
      <c r="E54" s="104">
        <f t="shared" ref="E54:X54" si="10">SUM(E50*E52)</f>
        <v>2598.75</v>
      </c>
      <c r="F54" s="104">
        <f t="shared" si="10"/>
        <v>1547.7</v>
      </c>
      <c r="G54" s="104">
        <f t="shared" si="10"/>
        <v>371.7</v>
      </c>
      <c r="H54" s="104">
        <f t="shared" si="10"/>
        <v>0</v>
      </c>
      <c r="I54" s="104">
        <f t="shared" si="10"/>
        <v>0</v>
      </c>
      <c r="J54" s="104">
        <f t="shared" si="10"/>
        <v>4158</v>
      </c>
      <c r="K54" s="104">
        <f t="shared" si="10"/>
        <v>71.504999999999995</v>
      </c>
      <c r="L54" s="104">
        <f t="shared" si="10"/>
        <v>0</v>
      </c>
      <c r="M54" s="104">
        <f t="shared" si="10"/>
        <v>46.305</v>
      </c>
      <c r="N54" s="104">
        <f t="shared" si="10"/>
        <v>370.125</v>
      </c>
      <c r="O54" s="104">
        <f t="shared" si="10"/>
        <v>1412.25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13056.855</v>
      </c>
    </row>
    <row r="55" spans="1:25" x14ac:dyDescent="0.2">
      <c r="A55" s="140" t="s">
        <v>11</v>
      </c>
      <c r="B55" s="141"/>
      <c r="C55" s="105">
        <f>SUM(C53:C54)</f>
        <v>3537</v>
      </c>
      <c r="D55" s="105">
        <f t="shared" ref="D55:X55" si="11">+D51*D52</f>
        <v>1194.7199999999998</v>
      </c>
      <c r="E55" s="105">
        <f t="shared" si="11"/>
        <v>5568.75</v>
      </c>
      <c r="F55" s="105">
        <f t="shared" si="11"/>
        <v>1547.7</v>
      </c>
      <c r="G55" s="105">
        <f t="shared" si="11"/>
        <v>371.7</v>
      </c>
      <c r="H55" s="105">
        <f t="shared" si="11"/>
        <v>861.84</v>
      </c>
      <c r="I55" s="105">
        <f t="shared" si="11"/>
        <v>684</v>
      </c>
      <c r="J55" s="105">
        <f t="shared" si="11"/>
        <v>5148</v>
      </c>
      <c r="K55" s="105">
        <f t="shared" si="11"/>
        <v>834.22499999999991</v>
      </c>
      <c r="L55" s="105">
        <f t="shared" si="11"/>
        <v>2505.6</v>
      </c>
      <c r="M55" s="105">
        <f t="shared" si="11"/>
        <v>46.305</v>
      </c>
      <c r="N55" s="105">
        <f t="shared" si="11"/>
        <v>370.125</v>
      </c>
      <c r="O55" s="105">
        <f t="shared" si="11"/>
        <v>1412.25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24082.214999999997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31" workbookViewId="0">
      <selection activeCell="L45" sqref="L45"/>
    </sheetView>
  </sheetViews>
  <sheetFormatPr defaultRowHeight="12" x14ac:dyDescent="0.2"/>
  <cols>
    <col min="1" max="1" width="3.140625" style="59" customWidth="1"/>
    <col min="2" max="2" width="23.5703125" style="59" customWidth="1"/>
    <col min="3" max="22" width="8.14062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70</v>
      </c>
      <c r="D2" s="62">
        <v>65</v>
      </c>
      <c r="E2" s="63"/>
      <c r="F2" s="63"/>
      <c r="G2" s="63"/>
      <c r="H2" s="63"/>
      <c r="I2" s="63"/>
      <c r="J2" s="63"/>
      <c r="P2" s="126">
        <v>43084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65.25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51</v>
      </c>
      <c r="H4" s="68" t="s">
        <v>167</v>
      </c>
      <c r="I4" s="69" t="s">
        <v>53</v>
      </c>
      <c r="J4" s="68" t="s">
        <v>35</v>
      </c>
      <c r="K4" s="68" t="s">
        <v>41</v>
      </c>
      <c r="L4" s="68" t="s">
        <v>83</v>
      </c>
      <c r="M4" s="68" t="s">
        <v>29</v>
      </c>
      <c r="N4" s="69" t="s">
        <v>32</v>
      </c>
      <c r="O4" s="68" t="s">
        <v>168</v>
      </c>
      <c r="P4" s="68" t="s">
        <v>169</v>
      </c>
      <c r="Q4" s="68" t="s">
        <v>45</v>
      </c>
      <c r="R4" s="68" t="s">
        <v>75</v>
      </c>
      <c r="S4" s="68" t="s">
        <v>34</v>
      </c>
      <c r="T4" s="68" t="s">
        <v>30</v>
      </c>
      <c r="U4" s="69" t="s">
        <v>54</v>
      </c>
      <c r="V4" s="70" t="s">
        <v>178</v>
      </c>
      <c r="W4" s="67"/>
      <c r="X4" s="67"/>
      <c r="Y4" s="65"/>
    </row>
    <row r="5" spans="1:25" ht="11.25" customHeight="1" x14ac:dyDescent="0.2">
      <c r="A5" s="134" t="s">
        <v>5</v>
      </c>
      <c r="B5" s="71" t="s">
        <v>66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70</v>
      </c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67</v>
      </c>
      <c r="C6" s="75"/>
      <c r="D6" s="75">
        <v>6</v>
      </c>
      <c r="E6" s="75"/>
      <c r="F6" s="75"/>
      <c r="G6" s="75">
        <v>35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101</v>
      </c>
      <c r="C7" s="75"/>
      <c r="D7" s="75"/>
      <c r="E7" s="75">
        <v>7</v>
      </c>
      <c r="F7" s="75"/>
      <c r="G7" s="75"/>
      <c r="H7" s="75"/>
      <c r="I7" s="75">
        <v>25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33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83</v>
      </c>
      <c r="C9" s="72"/>
      <c r="D9" s="72"/>
      <c r="E9" s="72"/>
      <c r="F9" s="72"/>
      <c r="G9" s="72"/>
      <c r="H9" s="72"/>
      <c r="I9" s="72"/>
      <c r="J9" s="72"/>
      <c r="K9" s="72"/>
      <c r="L9" s="72">
        <v>40</v>
      </c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155</v>
      </c>
      <c r="C10" s="75"/>
      <c r="D10" s="75">
        <v>8</v>
      </c>
      <c r="E10" s="75"/>
      <c r="F10" s="75"/>
      <c r="G10" s="75"/>
      <c r="H10" s="75"/>
      <c r="I10" s="75"/>
      <c r="J10" s="75">
        <v>45</v>
      </c>
      <c r="K10" s="75">
        <v>10</v>
      </c>
      <c r="L10" s="75"/>
      <c r="M10" s="75">
        <v>180</v>
      </c>
      <c r="N10" s="75"/>
      <c r="O10" s="75"/>
      <c r="P10" s="75"/>
      <c r="Q10" s="75"/>
      <c r="R10" s="75"/>
      <c r="S10" s="75">
        <v>5</v>
      </c>
      <c r="T10" s="75">
        <v>7</v>
      </c>
      <c r="U10" s="75"/>
      <c r="V10" s="76"/>
      <c r="W10" s="76"/>
      <c r="X10" s="76"/>
      <c r="Y10" s="65"/>
    </row>
    <row r="11" spans="1:25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177</v>
      </c>
      <c r="C14" s="75"/>
      <c r="D14" s="75" t="s">
        <v>93</v>
      </c>
      <c r="E14" s="75">
        <v>7</v>
      </c>
      <c r="F14" s="75"/>
      <c r="G14" s="75"/>
      <c r="H14" s="75"/>
      <c r="I14" s="75"/>
      <c r="J14" s="75"/>
      <c r="K14" s="75"/>
      <c r="L14" s="75"/>
      <c r="M14" s="75"/>
      <c r="N14" s="75"/>
      <c r="O14" s="75">
        <v>35</v>
      </c>
      <c r="P14" s="75"/>
      <c r="Q14" s="75"/>
      <c r="R14" s="75"/>
      <c r="S14" s="75"/>
      <c r="T14" s="75"/>
      <c r="U14" s="75">
        <v>5</v>
      </c>
      <c r="V14" s="76">
        <f>1/20</f>
        <v>0.05</v>
      </c>
      <c r="W14" s="76"/>
      <c r="X14" s="76"/>
      <c r="Y14" s="65"/>
    </row>
    <row r="15" spans="1:25" x14ac:dyDescent="0.2">
      <c r="A15" s="135"/>
      <c r="B15" s="74" t="s">
        <v>169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>
        <v>20</v>
      </c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 t="s">
        <v>33</v>
      </c>
      <c r="C16" s="78">
        <v>40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thickBot="1" x14ac:dyDescent="0.25">
      <c r="A17" s="81">
        <f>SUM(C2)</f>
        <v>70</v>
      </c>
      <c r="B17" s="82" t="s">
        <v>69</v>
      </c>
      <c r="C17" s="93">
        <f>SUM(C5:C12)</f>
        <v>80</v>
      </c>
      <c r="D17" s="93">
        <f t="shared" ref="D17:X17" si="0">SUM(D5:D12)</f>
        <v>14</v>
      </c>
      <c r="E17" s="93">
        <f t="shared" si="0"/>
        <v>7</v>
      </c>
      <c r="F17" s="93">
        <f t="shared" si="0"/>
        <v>0</v>
      </c>
      <c r="G17" s="93">
        <f t="shared" si="0"/>
        <v>35</v>
      </c>
      <c r="H17" s="93">
        <f t="shared" si="0"/>
        <v>0</v>
      </c>
      <c r="I17" s="93">
        <f t="shared" si="0"/>
        <v>25</v>
      </c>
      <c r="J17" s="93">
        <f t="shared" si="0"/>
        <v>45</v>
      </c>
      <c r="K17" s="93">
        <f t="shared" si="0"/>
        <v>10</v>
      </c>
      <c r="L17" s="93">
        <f t="shared" si="0"/>
        <v>40</v>
      </c>
      <c r="M17" s="93">
        <f t="shared" si="0"/>
        <v>180</v>
      </c>
      <c r="N17" s="93">
        <f t="shared" si="0"/>
        <v>0</v>
      </c>
      <c r="O17" s="93">
        <f t="shared" si="0"/>
        <v>0</v>
      </c>
      <c r="P17" s="93">
        <f t="shared" si="0"/>
        <v>0</v>
      </c>
      <c r="Q17" s="93">
        <f t="shared" si="0"/>
        <v>70</v>
      </c>
      <c r="R17" s="93">
        <f t="shared" si="0"/>
        <v>70</v>
      </c>
      <c r="S17" s="93">
        <f t="shared" si="0"/>
        <v>5</v>
      </c>
      <c r="T17" s="93">
        <f t="shared" si="0"/>
        <v>7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x14ac:dyDescent="0.2">
      <c r="A18" s="83"/>
      <c r="B18" s="84" t="s">
        <v>70</v>
      </c>
      <c r="C18" s="95">
        <f>SUM(A17*C17)/1000</f>
        <v>5.6</v>
      </c>
      <c r="D18" s="95">
        <f>+(A17*D17)/1000</f>
        <v>0.98</v>
      </c>
      <c r="E18" s="95">
        <f>+(A17*E17)/1000</f>
        <v>0.49</v>
      </c>
      <c r="F18" s="95">
        <f>+(A17*F17)/1000</f>
        <v>0</v>
      </c>
      <c r="G18" s="95">
        <f>+(A17*G17)/1000</f>
        <v>2.4500000000000002</v>
      </c>
      <c r="H18" s="95">
        <f>+(A17*H17)/1000</f>
        <v>0</v>
      </c>
      <c r="I18" s="95">
        <f>+(A17*I17)/1000</f>
        <v>1.75</v>
      </c>
      <c r="J18" s="95">
        <f>+(A17*J17)/1000</f>
        <v>3.15</v>
      </c>
      <c r="K18" s="95">
        <f>+(A17*K17)/1000</f>
        <v>0.7</v>
      </c>
      <c r="L18" s="95">
        <f>+(A17*L17)/1000</f>
        <v>2.8</v>
      </c>
      <c r="M18" s="95">
        <f>+(A17*M17)/1000</f>
        <v>12.6</v>
      </c>
      <c r="N18" s="95">
        <f>+(A17*N17)/1000</f>
        <v>0</v>
      </c>
      <c r="O18" s="95">
        <f>+(A17*O17)/1000</f>
        <v>0</v>
      </c>
      <c r="P18" s="95">
        <f>+(A17*P17)/1000</f>
        <v>0</v>
      </c>
      <c r="Q18" s="95">
        <f>+(A17*Q17)/1000</f>
        <v>4.9000000000000004</v>
      </c>
      <c r="R18" s="95">
        <f>+(A17*R17)/1000</f>
        <v>4.9000000000000004</v>
      </c>
      <c r="S18" s="95">
        <f>+(A17*S17)/1000</f>
        <v>0.35</v>
      </c>
      <c r="T18" s="95">
        <f>+(A17*T17)/1000</f>
        <v>0.49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x14ac:dyDescent="0.2">
      <c r="A19" s="81">
        <f>SUM(D2)</f>
        <v>65</v>
      </c>
      <c r="B19" s="84" t="s">
        <v>71</v>
      </c>
      <c r="C19" s="96">
        <f>SUM(C13:C16)</f>
        <v>40</v>
      </c>
      <c r="D19" s="96">
        <f t="shared" ref="D19:X19" si="1">SUM(D13:D16)</f>
        <v>0</v>
      </c>
      <c r="E19" s="96">
        <f t="shared" si="1"/>
        <v>7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>SUM(N13:N16)</f>
        <v>0</v>
      </c>
      <c r="O19" s="96">
        <f t="shared" si="1"/>
        <v>35</v>
      </c>
      <c r="P19" s="96">
        <f t="shared" si="1"/>
        <v>20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5</v>
      </c>
      <c r="V19" s="96">
        <f t="shared" si="1"/>
        <v>0.05</v>
      </c>
      <c r="W19" s="97">
        <f t="shared" si="1"/>
        <v>0</v>
      </c>
      <c r="X19" s="97">
        <f t="shared" si="1"/>
        <v>0</v>
      </c>
      <c r="Y19" s="65"/>
    </row>
    <row r="20" spans="1:25" ht="12.75" thickBot="1" x14ac:dyDescent="0.25">
      <c r="A20" s="85"/>
      <c r="B20" s="86" t="s">
        <v>72</v>
      </c>
      <c r="C20" s="98">
        <f>SUM(A19*C19)/1000</f>
        <v>2.6</v>
      </c>
      <c r="D20" s="98">
        <f>+(A19*D19)/1000</f>
        <v>0</v>
      </c>
      <c r="E20" s="98">
        <f>+(A19*E19)/1000</f>
        <v>0.45500000000000002</v>
      </c>
      <c r="F20" s="98">
        <f>+(A19*F19)/1000</f>
        <v>0</v>
      </c>
      <c r="G20" s="98">
        <f>+(A19*G19)/1000</f>
        <v>0</v>
      </c>
      <c r="H20" s="98">
        <f>+(A19*H19)</f>
        <v>0</v>
      </c>
      <c r="I20" s="98">
        <f>+(A19*I19)/1000</f>
        <v>0</v>
      </c>
      <c r="J20" s="98">
        <f>+(A19*J19)/1000</f>
        <v>0</v>
      </c>
      <c r="K20" s="98">
        <f>+(A19*K19)/1000</f>
        <v>0</v>
      </c>
      <c r="L20" s="98">
        <f>+(A19*L19)/1000</f>
        <v>0</v>
      </c>
      <c r="M20" s="98">
        <f>+(A19*M19)/1000</f>
        <v>0</v>
      </c>
      <c r="N20" s="98">
        <f>+(A19*N19)/1000</f>
        <v>0</v>
      </c>
      <c r="O20" s="98">
        <f>+(A19*O19)/1000</f>
        <v>2.2749999999999999</v>
      </c>
      <c r="P20" s="98">
        <f>+(A19*P19)/1000</f>
        <v>1.3</v>
      </c>
      <c r="Q20" s="98">
        <f>+(A19*Q19)/1000</f>
        <v>0</v>
      </c>
      <c r="R20" s="98">
        <f>+(A19*R19)/1000</f>
        <v>0</v>
      </c>
      <c r="S20" s="98">
        <f>+(A19*S19)</f>
        <v>0</v>
      </c>
      <c r="T20" s="98">
        <f>+(A19*T19)/1000</f>
        <v>0</v>
      </c>
      <c r="U20" s="98">
        <f>+(A19*U19)/1000</f>
        <v>0.32500000000000001</v>
      </c>
      <c r="V20" s="98">
        <f>+(A19*V19)</f>
        <v>3.25</v>
      </c>
      <c r="W20" s="99">
        <f>+(A19*W19)/1000</f>
        <v>0</v>
      </c>
      <c r="X20" s="99">
        <f>+(A19*X19)/1000</f>
        <v>0</v>
      </c>
      <c r="Y20" s="65"/>
    </row>
    <row r="21" spans="1:25" x14ac:dyDescent="0.2">
      <c r="A21" s="138" t="s">
        <v>8</v>
      </c>
      <c r="B21" s="139"/>
      <c r="C21" s="100">
        <f>+C20+C18</f>
        <v>8.1999999999999993</v>
      </c>
      <c r="D21" s="100">
        <f t="shared" ref="D21:X21" si="2">+D20+D18</f>
        <v>0.98</v>
      </c>
      <c r="E21" s="100">
        <f t="shared" si="2"/>
        <v>0.94500000000000006</v>
      </c>
      <c r="F21" s="100">
        <f t="shared" si="2"/>
        <v>0</v>
      </c>
      <c r="G21" s="100">
        <f t="shared" si="2"/>
        <v>2.4500000000000002</v>
      </c>
      <c r="H21" s="100">
        <f t="shared" si="2"/>
        <v>0</v>
      </c>
      <c r="I21" s="100">
        <f t="shared" si="2"/>
        <v>1.75</v>
      </c>
      <c r="J21" s="100">
        <f t="shared" si="2"/>
        <v>3.15</v>
      </c>
      <c r="K21" s="100">
        <f t="shared" si="2"/>
        <v>0.7</v>
      </c>
      <c r="L21" s="100">
        <f t="shared" si="2"/>
        <v>2.8</v>
      </c>
      <c r="M21" s="100">
        <f t="shared" si="2"/>
        <v>12.6</v>
      </c>
      <c r="N21" s="100">
        <f t="shared" si="2"/>
        <v>0</v>
      </c>
      <c r="O21" s="100">
        <f t="shared" si="2"/>
        <v>2.2749999999999999</v>
      </c>
      <c r="P21" s="100">
        <f t="shared" si="2"/>
        <v>1.3</v>
      </c>
      <c r="Q21" s="100">
        <f t="shared" si="2"/>
        <v>4.9000000000000004</v>
      </c>
      <c r="R21" s="100">
        <f t="shared" si="2"/>
        <v>4.9000000000000004</v>
      </c>
      <c r="S21" s="100">
        <f t="shared" si="2"/>
        <v>0.35</v>
      </c>
      <c r="T21" s="100">
        <f t="shared" si="2"/>
        <v>0.49</v>
      </c>
      <c r="U21" s="100">
        <f t="shared" si="2"/>
        <v>0.32500000000000001</v>
      </c>
      <c r="V21" s="100">
        <f t="shared" si="2"/>
        <v>3.25</v>
      </c>
      <c r="W21" s="101">
        <f t="shared" si="2"/>
        <v>0</v>
      </c>
      <c r="X21" s="101">
        <f t="shared" si="2"/>
        <v>0</v>
      </c>
      <c r="Y21" s="65"/>
    </row>
    <row r="22" spans="1:25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/>
      <c r="G22" s="102">
        <v>390</v>
      </c>
      <c r="H22" s="102">
        <v>57</v>
      </c>
      <c r="I22" s="102">
        <v>399</v>
      </c>
      <c r="J22" s="102">
        <v>2644</v>
      </c>
      <c r="K22" s="102">
        <v>187</v>
      </c>
      <c r="L22" s="102">
        <v>784</v>
      </c>
      <c r="M22" s="102">
        <v>153</v>
      </c>
      <c r="N22" s="102">
        <v>1850</v>
      </c>
      <c r="O22" s="102">
        <v>788</v>
      </c>
      <c r="P22" s="102">
        <v>858</v>
      </c>
      <c r="Q22" s="102">
        <v>160</v>
      </c>
      <c r="R22" s="102">
        <v>790</v>
      </c>
      <c r="S22" s="102">
        <v>147</v>
      </c>
      <c r="T22" s="102">
        <v>238</v>
      </c>
      <c r="U22" s="102">
        <v>227</v>
      </c>
      <c r="V22" s="102">
        <v>58</v>
      </c>
      <c r="W22" s="103"/>
      <c r="X22" s="103"/>
      <c r="Y22" s="65"/>
    </row>
    <row r="23" spans="1:25" x14ac:dyDescent="0.2">
      <c r="A23" s="87">
        <f>SUM(A17)</f>
        <v>70</v>
      </c>
      <c r="B23" s="88" t="s">
        <v>10</v>
      </c>
      <c r="C23" s="104">
        <f>SUM(C18*C22)</f>
        <v>1467.1999999999998</v>
      </c>
      <c r="D23" s="104">
        <f>SUM(D18*D22)</f>
        <v>2889.04</v>
      </c>
      <c r="E23" s="104">
        <f t="shared" ref="E23:X23" si="3">SUM(E18*E22)</f>
        <v>808.5</v>
      </c>
      <c r="F23" s="104">
        <f t="shared" si="3"/>
        <v>0</v>
      </c>
      <c r="G23" s="104">
        <f t="shared" si="3"/>
        <v>955.50000000000011</v>
      </c>
      <c r="H23" s="104">
        <f t="shared" si="3"/>
        <v>0</v>
      </c>
      <c r="I23" s="104">
        <f t="shared" si="3"/>
        <v>698.25</v>
      </c>
      <c r="J23" s="104">
        <f t="shared" si="3"/>
        <v>8328.6</v>
      </c>
      <c r="K23" s="104">
        <f t="shared" si="3"/>
        <v>130.9</v>
      </c>
      <c r="L23" s="104">
        <f t="shared" si="3"/>
        <v>2195.1999999999998</v>
      </c>
      <c r="M23" s="104">
        <f t="shared" si="3"/>
        <v>1927.8</v>
      </c>
      <c r="N23" s="104">
        <f t="shared" si="3"/>
        <v>0</v>
      </c>
      <c r="O23" s="104">
        <f t="shared" si="3"/>
        <v>0</v>
      </c>
      <c r="P23" s="104">
        <f t="shared" si="3"/>
        <v>0</v>
      </c>
      <c r="Q23" s="104">
        <f t="shared" si="3"/>
        <v>784</v>
      </c>
      <c r="R23" s="104">
        <f t="shared" si="3"/>
        <v>3871.0000000000005</v>
      </c>
      <c r="S23" s="104">
        <f t="shared" si="3"/>
        <v>51.449999999999996</v>
      </c>
      <c r="T23" s="104">
        <f t="shared" si="3"/>
        <v>116.62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24224.059999999998</v>
      </c>
    </row>
    <row r="24" spans="1:25" x14ac:dyDescent="0.2">
      <c r="A24" s="87">
        <f>SUM(A19)</f>
        <v>65</v>
      </c>
      <c r="B24" s="88" t="s">
        <v>10</v>
      </c>
      <c r="C24" s="104">
        <f>SUM(C20*C22)</f>
        <v>681.2</v>
      </c>
      <c r="D24" s="104">
        <f>SUM(D20*D22)</f>
        <v>0</v>
      </c>
      <c r="E24" s="104">
        <f t="shared" ref="E24:X24" si="4">SUM(E20*E22)</f>
        <v>750.75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0</v>
      </c>
      <c r="O24" s="104">
        <f t="shared" si="4"/>
        <v>1792.6999999999998</v>
      </c>
      <c r="P24" s="104">
        <f t="shared" si="4"/>
        <v>1115.4000000000001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73.775000000000006</v>
      </c>
      <c r="V24" s="104">
        <f t="shared" si="4"/>
        <v>188.5</v>
      </c>
      <c r="W24" s="104">
        <f t="shared" si="4"/>
        <v>0</v>
      </c>
      <c r="X24" s="104">
        <f t="shared" si="4"/>
        <v>0</v>
      </c>
      <c r="Y24" s="89">
        <f>SUM(C24:X24)</f>
        <v>4602.3249999999989</v>
      </c>
    </row>
    <row r="25" spans="1:25" x14ac:dyDescent="0.2">
      <c r="A25" s="140" t="s">
        <v>11</v>
      </c>
      <c r="B25" s="141"/>
      <c r="C25" s="105">
        <f>SUM(C23:C24)</f>
        <v>2148.3999999999996</v>
      </c>
      <c r="D25" s="105">
        <f t="shared" ref="D25:X25" si="5">+D21*D22</f>
        <v>2889.04</v>
      </c>
      <c r="E25" s="105">
        <f t="shared" si="5"/>
        <v>1559.25</v>
      </c>
      <c r="F25" s="105">
        <f t="shared" si="5"/>
        <v>0</v>
      </c>
      <c r="G25" s="105">
        <f t="shared" si="5"/>
        <v>955.50000000000011</v>
      </c>
      <c r="H25" s="105">
        <f t="shared" si="5"/>
        <v>0</v>
      </c>
      <c r="I25" s="105">
        <f t="shared" si="5"/>
        <v>698.25</v>
      </c>
      <c r="J25" s="105">
        <f t="shared" si="5"/>
        <v>8328.6</v>
      </c>
      <c r="K25" s="105">
        <f t="shared" si="5"/>
        <v>130.9</v>
      </c>
      <c r="L25" s="105">
        <f t="shared" si="5"/>
        <v>2195.1999999999998</v>
      </c>
      <c r="M25" s="105">
        <f t="shared" si="5"/>
        <v>1927.8</v>
      </c>
      <c r="N25" s="105">
        <f t="shared" si="5"/>
        <v>0</v>
      </c>
      <c r="O25" s="105">
        <f t="shared" si="5"/>
        <v>1792.6999999999998</v>
      </c>
      <c r="P25" s="105">
        <f t="shared" si="5"/>
        <v>1115.4000000000001</v>
      </c>
      <c r="Q25" s="105">
        <f t="shared" si="5"/>
        <v>784</v>
      </c>
      <c r="R25" s="105">
        <f t="shared" si="5"/>
        <v>3871.0000000000005</v>
      </c>
      <c r="S25" s="105">
        <f t="shared" si="5"/>
        <v>51.449999999999996</v>
      </c>
      <c r="T25" s="105">
        <f t="shared" si="5"/>
        <v>116.62</v>
      </c>
      <c r="U25" s="105">
        <f t="shared" si="5"/>
        <v>73.775000000000006</v>
      </c>
      <c r="V25" s="105">
        <f t="shared" si="5"/>
        <v>188.5</v>
      </c>
      <c r="W25" s="106">
        <f t="shared" si="5"/>
        <v>0</v>
      </c>
      <c r="X25" s="106">
        <f t="shared" si="5"/>
        <v>0</v>
      </c>
      <c r="Y25" s="89">
        <f>SUM(C25:X25)</f>
        <v>28826.385000000006</v>
      </c>
    </row>
    <row r="26" spans="1:25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6">
        <v>43084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61.5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46</v>
      </c>
      <c r="G34" s="68" t="s">
        <v>47</v>
      </c>
      <c r="H34" s="68" t="s">
        <v>41</v>
      </c>
      <c r="I34" s="68" t="s">
        <v>80</v>
      </c>
      <c r="J34" s="68" t="s">
        <v>60</v>
      </c>
      <c r="K34" s="68" t="s">
        <v>68</v>
      </c>
      <c r="L34" s="68" t="s">
        <v>61</v>
      </c>
      <c r="M34" s="68" t="s">
        <v>34</v>
      </c>
      <c r="N34" s="68" t="s">
        <v>119</v>
      </c>
      <c r="O34" s="68" t="s">
        <v>29</v>
      </c>
      <c r="P34" s="68" t="s">
        <v>77</v>
      </c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123" t="s">
        <v>65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>
        <v>50</v>
      </c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124" t="s">
        <v>102</v>
      </c>
      <c r="C36" s="75"/>
      <c r="D36" s="75"/>
      <c r="E36" s="75"/>
      <c r="F36" s="75">
        <v>2</v>
      </c>
      <c r="G36" s="75">
        <f>1/2</f>
        <v>0.5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103</v>
      </c>
      <c r="C37" s="75">
        <v>80</v>
      </c>
      <c r="D37" s="75"/>
      <c r="E37" s="75">
        <v>13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38</v>
      </c>
      <c r="C39" s="72"/>
      <c r="D39" s="72">
        <v>5</v>
      </c>
      <c r="E39" s="72"/>
      <c r="F39" s="72"/>
      <c r="G39" s="72"/>
      <c r="H39" s="72">
        <v>20</v>
      </c>
      <c r="I39" s="72">
        <v>20</v>
      </c>
      <c r="J39" s="72"/>
      <c r="K39" s="72">
        <v>25</v>
      </c>
      <c r="L39" s="72"/>
      <c r="M39" s="72"/>
      <c r="N39" s="72">
        <v>15</v>
      </c>
      <c r="O39" s="72">
        <v>30</v>
      </c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154</v>
      </c>
      <c r="C40" s="75"/>
      <c r="D40" s="75">
        <v>15</v>
      </c>
      <c r="E40" s="75"/>
      <c r="F40" s="75"/>
      <c r="G40" s="75"/>
      <c r="H40" s="75">
        <v>10</v>
      </c>
      <c r="I40" s="75"/>
      <c r="J40" s="75">
        <v>35</v>
      </c>
      <c r="K40" s="75"/>
      <c r="L40" s="75">
        <v>50</v>
      </c>
      <c r="M40" s="75">
        <v>3</v>
      </c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37</v>
      </c>
      <c r="C41" s="75"/>
      <c r="D41" s="75"/>
      <c r="E41" s="75">
        <v>13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6"/>
      <c r="B42" s="77" t="s">
        <v>49</v>
      </c>
      <c r="C42" s="78">
        <v>60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thickBot="1" x14ac:dyDescent="0.25">
      <c r="A47" s="81">
        <f>SUM(C32)</f>
        <v>110</v>
      </c>
      <c r="B47" s="82" t="s">
        <v>181</v>
      </c>
      <c r="C47" s="93">
        <f>SUM(C35:C38)</f>
        <v>80</v>
      </c>
      <c r="D47" s="93">
        <f t="shared" ref="D47:X47" si="6">SUM(D35:D38)</f>
        <v>0</v>
      </c>
      <c r="E47" s="93">
        <f t="shared" si="6"/>
        <v>13</v>
      </c>
      <c r="F47" s="93">
        <f t="shared" si="6"/>
        <v>2</v>
      </c>
      <c r="G47" s="93">
        <f t="shared" si="6"/>
        <v>0.5</v>
      </c>
      <c r="H47" s="93">
        <f t="shared" si="6"/>
        <v>0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0</v>
      </c>
      <c r="M47" s="93">
        <f t="shared" si="6"/>
        <v>0</v>
      </c>
      <c r="N47" s="93">
        <f t="shared" si="6"/>
        <v>0</v>
      </c>
      <c r="O47" s="93">
        <f t="shared" si="6"/>
        <v>0</v>
      </c>
      <c r="P47" s="93">
        <f t="shared" si="6"/>
        <v>50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x14ac:dyDescent="0.2">
      <c r="A48" s="83"/>
      <c r="B48" s="84" t="s">
        <v>182</v>
      </c>
      <c r="C48" s="95">
        <f>SUM(A47*C47)/1000</f>
        <v>8.8000000000000007</v>
      </c>
      <c r="D48" s="95">
        <f>+(A47*D47)/1000</f>
        <v>0</v>
      </c>
      <c r="E48" s="95">
        <f>+(A47*E47)/1000</f>
        <v>1.43</v>
      </c>
      <c r="F48" s="95">
        <f>+(A47*F47)/1000</f>
        <v>0.22</v>
      </c>
      <c r="G48" s="95">
        <f>+(A47*G47)</f>
        <v>55</v>
      </c>
      <c r="H48" s="95">
        <f>+(A47*H47)/1000</f>
        <v>0</v>
      </c>
      <c r="I48" s="95">
        <f>+(A47*I47)/1000</f>
        <v>0</v>
      </c>
      <c r="J48" s="95">
        <f>+(A47*J47)/1000</f>
        <v>0</v>
      </c>
      <c r="K48" s="95">
        <f>+(A47*K47)/1000</f>
        <v>0</v>
      </c>
      <c r="L48" s="95">
        <f>+(A47*L47)/1000</f>
        <v>0</v>
      </c>
      <c r="M48" s="95">
        <f>+(A47*M47)/1000</f>
        <v>0</v>
      </c>
      <c r="N48" s="95">
        <f>+(A47*N47)/1000</f>
        <v>0</v>
      </c>
      <c r="O48" s="95">
        <f>+(A47*O47)/1000</f>
        <v>0</v>
      </c>
      <c r="P48" s="95">
        <f>+(A47*P47)/1000</f>
        <v>5.5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20</v>
      </c>
      <c r="E49" s="96">
        <f t="shared" si="7"/>
        <v>13</v>
      </c>
      <c r="F49" s="96">
        <f t="shared" si="7"/>
        <v>0</v>
      </c>
      <c r="G49" s="96">
        <f t="shared" si="7"/>
        <v>0</v>
      </c>
      <c r="H49" s="96">
        <f t="shared" si="7"/>
        <v>30</v>
      </c>
      <c r="I49" s="96">
        <f t="shared" si="7"/>
        <v>20</v>
      </c>
      <c r="J49" s="96">
        <f t="shared" si="7"/>
        <v>35</v>
      </c>
      <c r="K49" s="96">
        <f t="shared" si="7"/>
        <v>25</v>
      </c>
      <c r="L49" s="96">
        <f t="shared" si="7"/>
        <v>50</v>
      </c>
      <c r="M49" s="96">
        <f t="shared" si="7"/>
        <v>3</v>
      </c>
      <c r="N49" s="96">
        <f t="shared" si="7"/>
        <v>15</v>
      </c>
      <c r="O49" s="96">
        <f t="shared" si="7"/>
        <v>30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thickBot="1" x14ac:dyDescent="0.25">
      <c r="A50" s="85"/>
      <c r="B50" s="86" t="s">
        <v>184</v>
      </c>
      <c r="C50" s="98">
        <f>SUM(A49*C49)/1000</f>
        <v>6</v>
      </c>
      <c r="D50" s="98">
        <f>+(A49*D49)/1000</f>
        <v>2</v>
      </c>
      <c r="E50" s="98">
        <f>+(A49*E49)/1000</f>
        <v>1.3</v>
      </c>
      <c r="F50" s="98">
        <f>+(A49*F49)/1000</f>
        <v>0</v>
      </c>
      <c r="G50" s="98">
        <f>+(A49*G49)/1000</f>
        <v>0</v>
      </c>
      <c r="H50" s="98">
        <f>+(A49*H49)/1000</f>
        <v>3</v>
      </c>
      <c r="I50" s="98">
        <f>+(A49*I49)/1000</f>
        <v>2</v>
      </c>
      <c r="J50" s="98">
        <f>+(A49*J49)/1000</f>
        <v>3.5</v>
      </c>
      <c r="K50" s="98">
        <f>+(A49*K49)/1000</f>
        <v>2.5</v>
      </c>
      <c r="L50" s="98">
        <f>+(A49*L49)/1000</f>
        <v>5</v>
      </c>
      <c r="M50" s="98">
        <f>+(A49*M49)/1000</f>
        <v>0.3</v>
      </c>
      <c r="N50" s="98">
        <f>+(A49*N49)/1000</f>
        <v>1.5</v>
      </c>
      <c r="O50" s="98">
        <f>+(A49*O49)/1000</f>
        <v>3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x14ac:dyDescent="0.2">
      <c r="A51" s="138" t="s">
        <v>8</v>
      </c>
      <c r="B51" s="139"/>
      <c r="C51" s="100">
        <f>+C50+C48</f>
        <v>14.8</v>
      </c>
      <c r="D51" s="100">
        <f t="shared" ref="D51:X51" si="8">+D50+D48</f>
        <v>2</v>
      </c>
      <c r="E51" s="100">
        <f t="shared" si="8"/>
        <v>2.73</v>
      </c>
      <c r="F51" s="100">
        <f t="shared" si="8"/>
        <v>0.22</v>
      </c>
      <c r="G51" s="100">
        <f t="shared" si="8"/>
        <v>55</v>
      </c>
      <c r="H51" s="100">
        <f t="shared" si="8"/>
        <v>3</v>
      </c>
      <c r="I51" s="100">
        <f t="shared" si="8"/>
        <v>2</v>
      </c>
      <c r="J51" s="100">
        <f t="shared" si="8"/>
        <v>3.5</v>
      </c>
      <c r="K51" s="100">
        <f t="shared" si="8"/>
        <v>2.5</v>
      </c>
      <c r="L51" s="100">
        <f t="shared" si="8"/>
        <v>5</v>
      </c>
      <c r="M51" s="100">
        <f t="shared" si="8"/>
        <v>0.3</v>
      </c>
      <c r="N51" s="100">
        <f t="shared" si="8"/>
        <v>1.5</v>
      </c>
      <c r="O51" s="100">
        <f t="shared" si="8"/>
        <v>3</v>
      </c>
      <c r="P51" s="100">
        <f t="shared" si="8"/>
        <v>5.5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2948</v>
      </c>
      <c r="G52" s="102">
        <v>57</v>
      </c>
      <c r="H52" s="102">
        <v>187</v>
      </c>
      <c r="I52" s="102">
        <v>514</v>
      </c>
      <c r="J52" s="102">
        <v>1350</v>
      </c>
      <c r="K52" s="102">
        <v>138</v>
      </c>
      <c r="L52" s="102">
        <v>397</v>
      </c>
      <c r="M52" s="102">
        <v>147</v>
      </c>
      <c r="N52" s="102">
        <v>899</v>
      </c>
      <c r="O52" s="102">
        <v>153</v>
      </c>
      <c r="P52" s="102">
        <v>348</v>
      </c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110</v>
      </c>
      <c r="B53" s="88" t="s">
        <v>10</v>
      </c>
      <c r="C53" s="104">
        <f>SUM(C48*C52)</f>
        <v>2305.6000000000004</v>
      </c>
      <c r="D53" s="104">
        <f>SUM(D48*D52)</f>
        <v>0</v>
      </c>
      <c r="E53" s="104">
        <f t="shared" ref="E53:X53" si="9">SUM(E48*E52)</f>
        <v>2359.5</v>
      </c>
      <c r="F53" s="104">
        <f t="shared" si="9"/>
        <v>648.56000000000006</v>
      </c>
      <c r="G53" s="104">
        <f t="shared" si="9"/>
        <v>3135</v>
      </c>
      <c r="H53" s="104">
        <f t="shared" si="9"/>
        <v>0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0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1914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10362.66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1216</v>
      </c>
      <c r="E54" s="104">
        <f t="shared" ref="E54:X54" si="10">SUM(E50*E52)</f>
        <v>2145</v>
      </c>
      <c r="F54" s="104">
        <f t="shared" si="10"/>
        <v>0</v>
      </c>
      <c r="G54" s="104">
        <f t="shared" si="10"/>
        <v>0</v>
      </c>
      <c r="H54" s="104">
        <f t="shared" si="10"/>
        <v>561</v>
      </c>
      <c r="I54" s="104">
        <f t="shared" si="10"/>
        <v>1028</v>
      </c>
      <c r="J54" s="104">
        <f t="shared" si="10"/>
        <v>4725</v>
      </c>
      <c r="K54" s="104">
        <f t="shared" si="10"/>
        <v>345</v>
      </c>
      <c r="L54" s="104">
        <f t="shared" si="10"/>
        <v>1985</v>
      </c>
      <c r="M54" s="104">
        <f t="shared" si="10"/>
        <v>44.1</v>
      </c>
      <c r="N54" s="104">
        <f t="shared" si="10"/>
        <v>1348.5</v>
      </c>
      <c r="O54" s="104">
        <f t="shared" si="10"/>
        <v>459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15428.6</v>
      </c>
    </row>
    <row r="55" spans="1:25" x14ac:dyDescent="0.2">
      <c r="A55" s="140" t="s">
        <v>11</v>
      </c>
      <c r="B55" s="141"/>
      <c r="C55" s="105">
        <f>SUM(C53:C54)</f>
        <v>3877.6000000000004</v>
      </c>
      <c r="D55" s="105">
        <f t="shared" ref="D55:X55" si="11">+D51*D52</f>
        <v>1216</v>
      </c>
      <c r="E55" s="105">
        <f t="shared" si="11"/>
        <v>4504.5</v>
      </c>
      <c r="F55" s="105">
        <f t="shared" si="11"/>
        <v>648.56000000000006</v>
      </c>
      <c r="G55" s="105">
        <f t="shared" si="11"/>
        <v>3135</v>
      </c>
      <c r="H55" s="105">
        <f t="shared" si="11"/>
        <v>561</v>
      </c>
      <c r="I55" s="105">
        <f t="shared" si="11"/>
        <v>1028</v>
      </c>
      <c r="J55" s="105">
        <f t="shared" si="11"/>
        <v>4725</v>
      </c>
      <c r="K55" s="105">
        <f t="shared" si="11"/>
        <v>345</v>
      </c>
      <c r="L55" s="105">
        <f t="shared" si="11"/>
        <v>1985</v>
      </c>
      <c r="M55" s="105">
        <f t="shared" si="11"/>
        <v>44.1</v>
      </c>
      <c r="N55" s="105">
        <f t="shared" si="11"/>
        <v>1348.5</v>
      </c>
      <c r="O55" s="105">
        <f t="shared" si="11"/>
        <v>459</v>
      </c>
      <c r="P55" s="105">
        <f t="shared" si="11"/>
        <v>1914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25791.26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7" sqref="M7"/>
    </sheetView>
  </sheetViews>
  <sheetFormatPr defaultRowHeight="12" x14ac:dyDescent="0.2"/>
  <cols>
    <col min="1" max="1" width="3.140625" style="59" customWidth="1"/>
    <col min="2" max="2" width="23.5703125" style="59" customWidth="1"/>
    <col min="3" max="21" width="6.42578125" style="59" customWidth="1"/>
    <col min="22" max="22" width="3.8554687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64</v>
      </c>
      <c r="D2" s="62">
        <v>62</v>
      </c>
      <c r="E2" s="63"/>
      <c r="F2" s="63"/>
      <c r="G2" s="63"/>
      <c r="H2" s="63"/>
      <c r="I2" s="63"/>
      <c r="J2" s="63"/>
      <c r="P2" s="126">
        <v>43073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62.25" thickBot="1" x14ac:dyDescent="0.25">
      <c r="A4" s="129"/>
      <c r="B4" s="130"/>
      <c r="C4" s="66" t="s">
        <v>33</v>
      </c>
      <c r="D4" s="67" t="s">
        <v>40</v>
      </c>
      <c r="E4" s="68" t="s">
        <v>46</v>
      </c>
      <c r="F4" s="68" t="s">
        <v>37</v>
      </c>
      <c r="G4" s="68" t="s">
        <v>59</v>
      </c>
      <c r="H4" s="68" t="s">
        <v>55</v>
      </c>
      <c r="I4" s="69" t="s">
        <v>41</v>
      </c>
      <c r="J4" s="68" t="s">
        <v>53</v>
      </c>
      <c r="K4" s="68" t="s">
        <v>83</v>
      </c>
      <c r="L4" s="68" t="s">
        <v>29</v>
      </c>
      <c r="M4" s="68" t="s">
        <v>60</v>
      </c>
      <c r="N4" s="69" t="s">
        <v>30</v>
      </c>
      <c r="O4" s="68" t="s">
        <v>63</v>
      </c>
      <c r="P4" s="68" t="s">
        <v>61</v>
      </c>
      <c r="Q4" s="68" t="s">
        <v>62</v>
      </c>
      <c r="R4" s="68" t="s">
        <v>34</v>
      </c>
      <c r="S4" s="68" t="s">
        <v>45</v>
      </c>
      <c r="T4" s="68" t="s">
        <v>78</v>
      </c>
      <c r="U4" s="69"/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36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>
        <v>70</v>
      </c>
      <c r="T5" s="72">
        <v>70</v>
      </c>
      <c r="U5" s="72"/>
      <c r="V5" s="73"/>
      <c r="W5" s="73"/>
      <c r="X5" s="73"/>
      <c r="Y5" s="65"/>
    </row>
    <row r="6" spans="1:25" x14ac:dyDescent="0.2">
      <c r="A6" s="135"/>
      <c r="B6" s="74" t="s">
        <v>111</v>
      </c>
      <c r="C6" s="75"/>
      <c r="D6" s="75"/>
      <c r="E6" s="75">
        <v>3</v>
      </c>
      <c r="F6" s="75"/>
      <c r="G6" s="75">
        <v>1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110</v>
      </c>
      <c r="C7" s="75"/>
      <c r="D7" s="75"/>
      <c r="E7" s="75"/>
      <c r="F7" s="75">
        <v>7</v>
      </c>
      <c r="G7" s="75"/>
      <c r="H7" s="75"/>
      <c r="I7" s="75"/>
      <c r="J7" s="75">
        <v>20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33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41</v>
      </c>
      <c r="C9" s="72"/>
      <c r="D9" s="72"/>
      <c r="E9" s="72"/>
      <c r="F9" s="72"/>
      <c r="G9" s="72"/>
      <c r="H9" s="72"/>
      <c r="I9" s="72">
        <v>40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112</v>
      </c>
      <c r="C10" s="75"/>
      <c r="D10" s="75"/>
      <c r="E10" s="75">
        <v>7</v>
      </c>
      <c r="F10" s="75"/>
      <c r="G10" s="75"/>
      <c r="H10" s="75"/>
      <c r="I10" s="75">
        <v>7</v>
      </c>
      <c r="J10" s="75"/>
      <c r="K10" s="75"/>
      <c r="L10" s="75">
        <v>25</v>
      </c>
      <c r="M10" s="75">
        <v>80</v>
      </c>
      <c r="N10" s="75">
        <v>5</v>
      </c>
      <c r="O10" s="75"/>
      <c r="P10" s="75"/>
      <c r="Q10" s="75">
        <v>20</v>
      </c>
      <c r="R10" s="75">
        <v>5</v>
      </c>
      <c r="S10" s="75"/>
      <c r="T10" s="75"/>
      <c r="U10" s="75"/>
      <c r="V10" s="76"/>
      <c r="W10" s="76"/>
      <c r="X10" s="76"/>
      <c r="Y10" s="65"/>
    </row>
    <row r="11" spans="1:25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 t="s">
        <v>37</v>
      </c>
      <c r="C12" s="78"/>
      <c r="D12" s="78"/>
      <c r="E12" s="78"/>
      <c r="F12" s="78">
        <v>7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38</v>
      </c>
      <c r="C13" s="72"/>
      <c r="D13" s="72"/>
      <c r="E13" s="72"/>
      <c r="F13" s="72"/>
      <c r="G13" s="72"/>
      <c r="H13" s="72">
        <v>15</v>
      </c>
      <c r="I13" s="72">
        <v>30</v>
      </c>
      <c r="J13" s="72"/>
      <c r="K13" s="72">
        <v>15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96</v>
      </c>
      <c r="C14" s="75"/>
      <c r="D14" s="75">
        <v>15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v>25</v>
      </c>
      <c r="P14" s="75">
        <v>25</v>
      </c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 t="s">
        <v>33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hidden="1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64</v>
      </c>
      <c r="B17" s="82" t="s">
        <v>69</v>
      </c>
      <c r="C17" s="93">
        <f>SUM(C5:C12)</f>
        <v>80</v>
      </c>
      <c r="D17" s="93">
        <f t="shared" ref="D17:X17" si="0">SUM(D5:D12)</f>
        <v>0</v>
      </c>
      <c r="E17" s="93">
        <f t="shared" si="0"/>
        <v>10</v>
      </c>
      <c r="F17" s="93">
        <f t="shared" si="0"/>
        <v>14</v>
      </c>
      <c r="G17" s="93">
        <f t="shared" si="0"/>
        <v>1</v>
      </c>
      <c r="H17" s="93">
        <f t="shared" si="0"/>
        <v>0</v>
      </c>
      <c r="I17" s="93">
        <f t="shared" si="0"/>
        <v>47</v>
      </c>
      <c r="J17" s="93">
        <f t="shared" si="0"/>
        <v>20</v>
      </c>
      <c r="K17" s="93">
        <f t="shared" si="0"/>
        <v>0</v>
      </c>
      <c r="L17" s="93">
        <f t="shared" si="0"/>
        <v>25</v>
      </c>
      <c r="M17" s="93">
        <f t="shared" si="0"/>
        <v>80</v>
      </c>
      <c r="N17" s="93">
        <f t="shared" si="0"/>
        <v>5</v>
      </c>
      <c r="O17" s="93">
        <f t="shared" si="0"/>
        <v>0</v>
      </c>
      <c r="P17" s="93">
        <f t="shared" si="0"/>
        <v>0</v>
      </c>
      <c r="Q17" s="93">
        <f t="shared" si="0"/>
        <v>20</v>
      </c>
      <c r="R17" s="93">
        <f t="shared" si="0"/>
        <v>5</v>
      </c>
      <c r="S17" s="93">
        <f t="shared" si="0"/>
        <v>70</v>
      </c>
      <c r="T17" s="93">
        <f t="shared" si="0"/>
        <v>70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5.12</v>
      </c>
      <c r="D18" s="95">
        <f>+(A17*D17)/1000</f>
        <v>0</v>
      </c>
      <c r="E18" s="95">
        <f>+(A17*E17)/1000</f>
        <v>0.64</v>
      </c>
      <c r="F18" s="95">
        <f>+(A17*F17)/1000</f>
        <v>0.89600000000000002</v>
      </c>
      <c r="G18" s="95">
        <f>+(A17*G17)</f>
        <v>64</v>
      </c>
      <c r="H18" s="95">
        <f>+(A17*H17)/1000</f>
        <v>0</v>
      </c>
      <c r="I18" s="95">
        <f>+(A17*I17)/1000</f>
        <v>3.008</v>
      </c>
      <c r="J18" s="95">
        <f>+(A17*J17)/1000</f>
        <v>1.28</v>
      </c>
      <c r="K18" s="95">
        <f>+(A17*K17)/1000</f>
        <v>0</v>
      </c>
      <c r="L18" s="95">
        <f>+(A17*L17)/1000</f>
        <v>1.6</v>
      </c>
      <c r="M18" s="95">
        <f>+(A17*M17)/1000</f>
        <v>5.12</v>
      </c>
      <c r="N18" s="95">
        <f>+(A17*N17)/1000</f>
        <v>0.32</v>
      </c>
      <c r="O18" s="95">
        <f>+(A17*O17)/1000</f>
        <v>0</v>
      </c>
      <c r="P18" s="95">
        <f>+(A17*P17)/1000</f>
        <v>0</v>
      </c>
      <c r="Q18" s="95">
        <f>+(A17*Q17)/1000</f>
        <v>1.28</v>
      </c>
      <c r="R18" s="95">
        <f>+(A17*R17)/1000</f>
        <v>0.32</v>
      </c>
      <c r="S18" s="95">
        <f>+(A17*S17)/1000</f>
        <v>4.4800000000000004</v>
      </c>
      <c r="T18" s="95">
        <f>+(A17*T17)/1000</f>
        <v>4.4800000000000004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62</v>
      </c>
      <c r="B19" s="84" t="s">
        <v>71</v>
      </c>
      <c r="C19" s="96">
        <f>SUM(C13:C16)</f>
        <v>40</v>
      </c>
      <c r="D19" s="96">
        <f t="shared" ref="D19:X19" si="1">SUM(D13:D16)</f>
        <v>15</v>
      </c>
      <c r="E19" s="96">
        <f t="shared" si="1"/>
        <v>0</v>
      </c>
      <c r="F19" s="96">
        <f t="shared" si="1"/>
        <v>0</v>
      </c>
      <c r="G19" s="96">
        <f t="shared" si="1"/>
        <v>0</v>
      </c>
      <c r="H19" s="96">
        <f t="shared" si="1"/>
        <v>15</v>
      </c>
      <c r="I19" s="96">
        <f t="shared" si="1"/>
        <v>30</v>
      </c>
      <c r="J19" s="96">
        <f t="shared" si="1"/>
        <v>0</v>
      </c>
      <c r="K19" s="96">
        <f t="shared" si="1"/>
        <v>15</v>
      </c>
      <c r="L19" s="96">
        <f t="shared" si="1"/>
        <v>0</v>
      </c>
      <c r="M19" s="96">
        <f t="shared" si="1"/>
        <v>0</v>
      </c>
      <c r="N19" s="96">
        <f>SUM(N13:N16)</f>
        <v>0</v>
      </c>
      <c r="O19" s="96">
        <f t="shared" si="1"/>
        <v>25</v>
      </c>
      <c r="P19" s="96">
        <f t="shared" si="1"/>
        <v>25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7">
        <f t="shared" si="1"/>
        <v>0</v>
      </c>
      <c r="X19" s="97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2.48</v>
      </c>
      <c r="D20" s="98">
        <f>+(A19*D19)/1000</f>
        <v>0.93</v>
      </c>
      <c r="E20" s="98">
        <f>+(A19*E19)/1000</f>
        <v>0</v>
      </c>
      <c r="F20" s="98">
        <f>+(A19*F19)/1000</f>
        <v>0</v>
      </c>
      <c r="G20" s="98">
        <f>+(A19*G19)/1000</f>
        <v>0</v>
      </c>
      <c r="H20" s="98">
        <f>+(A19*H19)/1000</f>
        <v>0.93</v>
      </c>
      <c r="I20" s="98">
        <f>+(A19*I19)/1000</f>
        <v>1.86</v>
      </c>
      <c r="J20" s="98">
        <f>+(A19*J19)/1000</f>
        <v>0</v>
      </c>
      <c r="K20" s="98">
        <f>+(A19*K19)/1000</f>
        <v>0.93</v>
      </c>
      <c r="L20" s="98">
        <f>+(A19*L19)/1000</f>
        <v>0</v>
      </c>
      <c r="M20" s="98">
        <f>+(A19*M19)/1000</f>
        <v>0</v>
      </c>
      <c r="N20" s="98">
        <f>+(A19*N19)/1000</f>
        <v>0</v>
      </c>
      <c r="O20" s="98">
        <f>+(A19*O19)/1000</f>
        <v>1.55</v>
      </c>
      <c r="P20" s="98">
        <f>+(A19*P19)/1000</f>
        <v>1.55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31.5" customHeight="1" x14ac:dyDescent="0.2">
      <c r="A21" s="138" t="s">
        <v>8</v>
      </c>
      <c r="B21" s="139"/>
      <c r="C21" s="100">
        <f>+C20+C18</f>
        <v>7.6</v>
      </c>
      <c r="D21" s="100">
        <f t="shared" ref="D21:X21" si="2">+D20+D18</f>
        <v>0.93</v>
      </c>
      <c r="E21" s="100">
        <f t="shared" si="2"/>
        <v>0.64</v>
      </c>
      <c r="F21" s="100">
        <f t="shared" si="2"/>
        <v>0.89600000000000002</v>
      </c>
      <c r="G21" s="100">
        <f t="shared" si="2"/>
        <v>64</v>
      </c>
      <c r="H21" s="100">
        <f t="shared" si="2"/>
        <v>0.93</v>
      </c>
      <c r="I21" s="100">
        <f t="shared" si="2"/>
        <v>4.8680000000000003</v>
      </c>
      <c r="J21" s="100">
        <f t="shared" si="2"/>
        <v>1.28</v>
      </c>
      <c r="K21" s="100">
        <f t="shared" si="2"/>
        <v>0.93</v>
      </c>
      <c r="L21" s="100">
        <f t="shared" si="2"/>
        <v>1.6</v>
      </c>
      <c r="M21" s="100">
        <f t="shared" si="2"/>
        <v>5.12</v>
      </c>
      <c r="N21" s="100">
        <f t="shared" si="2"/>
        <v>0.32</v>
      </c>
      <c r="O21" s="100">
        <f t="shared" si="2"/>
        <v>1.55</v>
      </c>
      <c r="P21" s="100">
        <f t="shared" si="2"/>
        <v>1.55</v>
      </c>
      <c r="Q21" s="100">
        <f t="shared" si="2"/>
        <v>1.28</v>
      </c>
      <c r="R21" s="100">
        <f t="shared" si="2"/>
        <v>0.32</v>
      </c>
      <c r="S21" s="100">
        <f t="shared" si="2"/>
        <v>4.4800000000000004</v>
      </c>
      <c r="T21" s="100">
        <f t="shared" si="2"/>
        <v>4.4800000000000004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608</v>
      </c>
      <c r="E22" s="102">
        <v>2948</v>
      </c>
      <c r="F22" s="102">
        <v>1650</v>
      </c>
      <c r="G22" s="102">
        <v>57</v>
      </c>
      <c r="H22" s="102">
        <v>708</v>
      </c>
      <c r="I22" s="102">
        <v>187</v>
      </c>
      <c r="J22" s="102">
        <v>399</v>
      </c>
      <c r="K22" s="102">
        <v>784</v>
      </c>
      <c r="L22" s="102">
        <v>153</v>
      </c>
      <c r="M22" s="102">
        <v>1347</v>
      </c>
      <c r="N22" s="102">
        <v>238</v>
      </c>
      <c r="O22" s="102">
        <v>698</v>
      </c>
      <c r="P22" s="102">
        <v>397</v>
      </c>
      <c r="Q22" s="102">
        <v>269</v>
      </c>
      <c r="R22" s="102">
        <v>147</v>
      </c>
      <c r="S22" s="102">
        <v>160</v>
      </c>
      <c r="T22" s="102">
        <v>634</v>
      </c>
      <c r="U22" s="102"/>
      <c r="V22" s="102"/>
      <c r="W22" s="103"/>
      <c r="X22" s="103"/>
      <c r="Y22" s="65"/>
    </row>
    <row r="23" spans="1:25" hidden="1" x14ac:dyDescent="0.2">
      <c r="A23" s="87">
        <f>SUM(A17)</f>
        <v>64</v>
      </c>
      <c r="B23" s="88" t="s">
        <v>10</v>
      </c>
      <c r="C23" s="104">
        <f>SUM(C18*C22)</f>
        <v>1341.44</v>
      </c>
      <c r="D23" s="104">
        <f>SUM(D18*D22)</f>
        <v>0</v>
      </c>
      <c r="E23" s="104">
        <f t="shared" ref="E23:X23" si="3">SUM(E18*E22)</f>
        <v>1886.72</v>
      </c>
      <c r="F23" s="104">
        <f t="shared" si="3"/>
        <v>1478.4</v>
      </c>
      <c r="G23" s="104">
        <f t="shared" si="3"/>
        <v>3648</v>
      </c>
      <c r="H23" s="104">
        <f t="shared" si="3"/>
        <v>0</v>
      </c>
      <c r="I23" s="104">
        <f t="shared" si="3"/>
        <v>562.49599999999998</v>
      </c>
      <c r="J23" s="104">
        <f t="shared" si="3"/>
        <v>510.72</v>
      </c>
      <c r="K23" s="104">
        <f t="shared" si="3"/>
        <v>0</v>
      </c>
      <c r="L23" s="104">
        <f t="shared" si="3"/>
        <v>244.8</v>
      </c>
      <c r="M23" s="104">
        <f t="shared" si="3"/>
        <v>6896.64</v>
      </c>
      <c r="N23" s="104">
        <f t="shared" si="3"/>
        <v>76.16</v>
      </c>
      <c r="O23" s="104">
        <f t="shared" si="3"/>
        <v>0</v>
      </c>
      <c r="P23" s="104">
        <f t="shared" si="3"/>
        <v>0</v>
      </c>
      <c r="Q23" s="104">
        <f t="shared" si="3"/>
        <v>344.32</v>
      </c>
      <c r="R23" s="104">
        <f t="shared" si="3"/>
        <v>47.04</v>
      </c>
      <c r="S23" s="104">
        <f t="shared" si="3"/>
        <v>716.80000000000007</v>
      </c>
      <c r="T23" s="104">
        <f t="shared" si="3"/>
        <v>2840.32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20593.855999999996</v>
      </c>
    </row>
    <row r="24" spans="1:25" hidden="1" x14ac:dyDescent="0.2">
      <c r="A24" s="87">
        <f>SUM(A19)</f>
        <v>62</v>
      </c>
      <c r="B24" s="88" t="s">
        <v>10</v>
      </c>
      <c r="C24" s="104">
        <f>SUM(C20*C22)</f>
        <v>649.76</v>
      </c>
      <c r="D24" s="104">
        <f>SUM(D20*D22)</f>
        <v>565.44000000000005</v>
      </c>
      <c r="E24" s="104">
        <f t="shared" ref="E24:X24" si="4">SUM(E20*E22)</f>
        <v>0</v>
      </c>
      <c r="F24" s="104">
        <f t="shared" si="4"/>
        <v>0</v>
      </c>
      <c r="G24" s="104">
        <f t="shared" si="4"/>
        <v>0</v>
      </c>
      <c r="H24" s="104">
        <f t="shared" si="4"/>
        <v>658.44</v>
      </c>
      <c r="I24" s="104">
        <f t="shared" si="4"/>
        <v>347.82</v>
      </c>
      <c r="J24" s="104">
        <f t="shared" si="4"/>
        <v>0</v>
      </c>
      <c r="K24" s="104">
        <f t="shared" si="4"/>
        <v>729.12</v>
      </c>
      <c r="L24" s="104">
        <f t="shared" si="4"/>
        <v>0</v>
      </c>
      <c r="M24" s="104">
        <f t="shared" si="4"/>
        <v>0</v>
      </c>
      <c r="N24" s="104">
        <f t="shared" si="4"/>
        <v>0</v>
      </c>
      <c r="O24" s="104">
        <f t="shared" si="4"/>
        <v>1081.9000000000001</v>
      </c>
      <c r="P24" s="104">
        <f t="shared" si="4"/>
        <v>615.35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4647.83</v>
      </c>
    </row>
    <row r="25" spans="1:25" hidden="1" x14ac:dyDescent="0.2">
      <c r="A25" s="140" t="s">
        <v>11</v>
      </c>
      <c r="B25" s="141"/>
      <c r="C25" s="105">
        <f>SUM(C23:C24)</f>
        <v>1991.2</v>
      </c>
      <c r="D25" s="105">
        <f t="shared" ref="D25:W25" si="5">+D21*D22</f>
        <v>565.44000000000005</v>
      </c>
      <c r="E25" s="105">
        <f t="shared" si="5"/>
        <v>1886.72</v>
      </c>
      <c r="F25" s="105">
        <f t="shared" si="5"/>
        <v>1478.4</v>
      </c>
      <c r="G25" s="105">
        <f t="shared" si="5"/>
        <v>3648</v>
      </c>
      <c r="H25" s="105">
        <f t="shared" si="5"/>
        <v>658.44</v>
      </c>
      <c r="I25" s="105">
        <f t="shared" si="5"/>
        <v>910.31600000000003</v>
      </c>
      <c r="J25" s="105">
        <f t="shared" si="5"/>
        <v>510.72</v>
      </c>
      <c r="K25" s="105">
        <f t="shared" si="5"/>
        <v>729.12</v>
      </c>
      <c r="L25" s="105">
        <f t="shared" si="5"/>
        <v>244.8</v>
      </c>
      <c r="M25" s="105">
        <f t="shared" si="5"/>
        <v>6896.64</v>
      </c>
      <c r="N25" s="105">
        <f t="shared" si="5"/>
        <v>76.16</v>
      </c>
      <c r="O25" s="105">
        <f t="shared" si="5"/>
        <v>1081.9000000000001</v>
      </c>
      <c r="P25" s="105">
        <f t="shared" si="5"/>
        <v>615.35</v>
      </c>
      <c r="Q25" s="105">
        <f t="shared" si="5"/>
        <v>344.32</v>
      </c>
      <c r="R25" s="105">
        <f t="shared" si="5"/>
        <v>47.04</v>
      </c>
      <c r="S25" s="105">
        <f t="shared" si="5"/>
        <v>716.80000000000007</v>
      </c>
      <c r="T25" s="105">
        <f t="shared" si="5"/>
        <v>2840.32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v>17</v>
      </c>
      <c r="Y25" s="89">
        <f>SUM(C25:X25)</f>
        <v>25258.686000000002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120</v>
      </c>
      <c r="D32" s="62">
        <v>100</v>
      </c>
      <c r="E32" s="63"/>
      <c r="F32" s="63"/>
      <c r="G32" s="63"/>
      <c r="H32" s="63"/>
      <c r="I32" s="63"/>
      <c r="J32" s="63"/>
      <c r="P32" s="126">
        <v>43073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47.25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46</v>
      </c>
      <c r="G34" s="68" t="s">
        <v>60</v>
      </c>
      <c r="H34" s="68" t="s">
        <v>47</v>
      </c>
      <c r="I34" s="68" t="s">
        <v>41</v>
      </c>
      <c r="J34" s="68" t="s">
        <v>68</v>
      </c>
      <c r="K34" s="68" t="s">
        <v>61</v>
      </c>
      <c r="L34" s="68" t="s">
        <v>77</v>
      </c>
      <c r="M34" s="68" t="s">
        <v>34</v>
      </c>
      <c r="N34" s="68" t="s">
        <v>55</v>
      </c>
      <c r="O34" s="68"/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71" t="s">
        <v>36</v>
      </c>
      <c r="C35" s="72"/>
      <c r="D35" s="72"/>
      <c r="E35" s="72"/>
      <c r="F35" s="72"/>
      <c r="G35" s="72"/>
      <c r="H35" s="72"/>
      <c r="I35" s="72"/>
      <c r="J35" s="72"/>
      <c r="K35" s="72"/>
      <c r="L35" s="72">
        <v>60</v>
      </c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121</v>
      </c>
      <c r="C36" s="75"/>
      <c r="D36" s="75"/>
      <c r="E36" s="75"/>
      <c r="F36" s="75">
        <v>3</v>
      </c>
      <c r="G36" s="75"/>
      <c r="H36" s="75">
        <f>1/2</f>
        <v>0.5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79</v>
      </c>
      <c r="C37" s="75">
        <v>80</v>
      </c>
      <c r="D37" s="75"/>
      <c r="E37" s="75">
        <v>10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38</v>
      </c>
      <c r="C39" s="72"/>
      <c r="D39" s="72"/>
      <c r="E39" s="72"/>
      <c r="F39" s="72"/>
      <c r="G39" s="72"/>
      <c r="H39" s="72"/>
      <c r="I39" s="72">
        <v>30</v>
      </c>
      <c r="J39" s="72">
        <v>30</v>
      </c>
      <c r="K39" s="72"/>
      <c r="L39" s="72"/>
      <c r="M39" s="72"/>
      <c r="N39" s="72">
        <v>15</v>
      </c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88</v>
      </c>
      <c r="C40" s="75"/>
      <c r="D40" s="75">
        <v>15</v>
      </c>
      <c r="E40" s="75"/>
      <c r="F40" s="75"/>
      <c r="G40" s="75">
        <v>50</v>
      </c>
      <c r="H40" s="75"/>
      <c r="I40" s="75">
        <v>10</v>
      </c>
      <c r="J40" s="75"/>
      <c r="K40" s="75">
        <v>50</v>
      </c>
      <c r="L40" s="75"/>
      <c r="M40" s="75">
        <v>3</v>
      </c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33</v>
      </c>
      <c r="C41" s="75">
        <v>60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6"/>
      <c r="B42" s="77" t="s">
        <v>37</v>
      </c>
      <c r="C42" s="78"/>
      <c r="D42" s="78"/>
      <c r="E42" s="78">
        <v>15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120</v>
      </c>
      <c r="B47" s="82" t="s">
        <v>181</v>
      </c>
      <c r="C47" s="93">
        <f>SUM(C35:C38)</f>
        <v>80</v>
      </c>
      <c r="D47" s="93">
        <f t="shared" ref="D47:X47" si="6">SUM(D35:D38)</f>
        <v>0</v>
      </c>
      <c r="E47" s="93">
        <f t="shared" si="6"/>
        <v>10</v>
      </c>
      <c r="F47" s="93">
        <f t="shared" si="6"/>
        <v>3</v>
      </c>
      <c r="G47" s="93">
        <f t="shared" si="6"/>
        <v>0</v>
      </c>
      <c r="H47" s="93">
        <f t="shared" si="6"/>
        <v>0.5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60</v>
      </c>
      <c r="M47" s="93">
        <f t="shared" si="6"/>
        <v>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9.6</v>
      </c>
      <c r="D48" s="95">
        <f>+(A47*D47)/1000</f>
        <v>0</v>
      </c>
      <c r="E48" s="95">
        <f>+(A47*E47)/1000</f>
        <v>1.2</v>
      </c>
      <c r="F48" s="95">
        <f>+(A47*F47)/1000</f>
        <v>0.36</v>
      </c>
      <c r="G48" s="95">
        <f>+(A47*G47)/1000</f>
        <v>0</v>
      </c>
      <c r="H48" s="95">
        <f>+(A47*H47)</f>
        <v>60</v>
      </c>
      <c r="I48" s="95">
        <f>+(A47*I47)/1000</f>
        <v>0</v>
      </c>
      <c r="J48" s="95">
        <f>+(A47*J47)/1000</f>
        <v>0</v>
      </c>
      <c r="K48" s="95">
        <f>+(A47*K47)/1000</f>
        <v>0</v>
      </c>
      <c r="L48" s="95">
        <f>+(A47*L47)/1000</f>
        <v>7.2</v>
      </c>
      <c r="M48" s="95">
        <f>+(A47*M47)/1000</f>
        <v>0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15</v>
      </c>
      <c r="E49" s="96">
        <f t="shared" si="7"/>
        <v>15</v>
      </c>
      <c r="F49" s="96">
        <f t="shared" si="7"/>
        <v>0</v>
      </c>
      <c r="G49" s="96">
        <f t="shared" si="7"/>
        <v>50</v>
      </c>
      <c r="H49" s="96">
        <f t="shared" si="7"/>
        <v>0</v>
      </c>
      <c r="I49" s="96">
        <f t="shared" si="7"/>
        <v>40</v>
      </c>
      <c r="J49" s="96">
        <f t="shared" si="7"/>
        <v>30</v>
      </c>
      <c r="K49" s="96">
        <f t="shared" si="7"/>
        <v>50</v>
      </c>
      <c r="L49" s="96">
        <f t="shared" si="7"/>
        <v>0</v>
      </c>
      <c r="M49" s="96">
        <f t="shared" si="7"/>
        <v>3</v>
      </c>
      <c r="N49" s="96">
        <f t="shared" si="7"/>
        <v>15</v>
      </c>
      <c r="O49" s="96">
        <f t="shared" si="7"/>
        <v>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</v>
      </c>
      <c r="D50" s="98">
        <f>+(A49*D49)/1000</f>
        <v>1.5</v>
      </c>
      <c r="E50" s="98">
        <f>+(A49*E49)/1000</f>
        <v>1.5</v>
      </c>
      <c r="F50" s="98">
        <f>+(A49*F49)/1000</f>
        <v>0</v>
      </c>
      <c r="G50" s="98">
        <f>+(A49*G49)/1000</f>
        <v>5</v>
      </c>
      <c r="H50" s="98">
        <f>+(A49*H49)</f>
        <v>0</v>
      </c>
      <c r="I50" s="98">
        <f>+(A49*I49)/1000</f>
        <v>4</v>
      </c>
      <c r="J50" s="98">
        <f>+(A49*J49)/1000</f>
        <v>3</v>
      </c>
      <c r="K50" s="98">
        <f>+(A49*K49)/1000</f>
        <v>5</v>
      </c>
      <c r="L50" s="98">
        <f>+(A49*L49)/1000</f>
        <v>0</v>
      </c>
      <c r="M50" s="98">
        <f>+(A49*M49)/1000</f>
        <v>0.3</v>
      </c>
      <c r="N50" s="98">
        <f>+(A49*N49)/1000</f>
        <v>1.5</v>
      </c>
      <c r="O50" s="98">
        <f>+(A49*O49)/1000</f>
        <v>0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42.75" customHeight="1" x14ac:dyDescent="0.2">
      <c r="A51" s="138" t="s">
        <v>8</v>
      </c>
      <c r="B51" s="139"/>
      <c r="C51" s="100">
        <f>+C50+C48</f>
        <v>15.6</v>
      </c>
      <c r="D51" s="100">
        <f t="shared" ref="D51:X51" si="8">+D50+D48</f>
        <v>1.5</v>
      </c>
      <c r="E51" s="100">
        <f t="shared" si="8"/>
        <v>2.7</v>
      </c>
      <c r="F51" s="100">
        <f t="shared" si="8"/>
        <v>0.36</v>
      </c>
      <c r="G51" s="100">
        <f t="shared" si="8"/>
        <v>5</v>
      </c>
      <c r="H51" s="100">
        <f t="shared" si="8"/>
        <v>60</v>
      </c>
      <c r="I51" s="100">
        <f t="shared" si="8"/>
        <v>4</v>
      </c>
      <c r="J51" s="100">
        <f t="shared" si="8"/>
        <v>3</v>
      </c>
      <c r="K51" s="100">
        <f t="shared" si="8"/>
        <v>5</v>
      </c>
      <c r="L51" s="100">
        <f t="shared" si="8"/>
        <v>7.2</v>
      </c>
      <c r="M51" s="100">
        <f t="shared" si="8"/>
        <v>0.3</v>
      </c>
      <c r="N51" s="100">
        <f t="shared" si="8"/>
        <v>1.5</v>
      </c>
      <c r="O51" s="100">
        <f t="shared" si="8"/>
        <v>0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2948</v>
      </c>
      <c r="G52" s="102">
        <v>1347</v>
      </c>
      <c r="H52" s="102">
        <v>57</v>
      </c>
      <c r="I52" s="102">
        <v>187</v>
      </c>
      <c r="J52" s="102">
        <v>138</v>
      </c>
      <c r="K52" s="102">
        <v>397</v>
      </c>
      <c r="L52" s="102">
        <v>348</v>
      </c>
      <c r="M52" s="102">
        <v>147</v>
      </c>
      <c r="N52" s="102">
        <v>708</v>
      </c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120</v>
      </c>
      <c r="B53" s="88" t="s">
        <v>10</v>
      </c>
      <c r="C53" s="104">
        <f>SUM(C48*C52)</f>
        <v>2515.1999999999998</v>
      </c>
      <c r="D53" s="104">
        <f>SUM(D48*D52)</f>
        <v>0</v>
      </c>
      <c r="E53" s="104">
        <f t="shared" ref="E53:X53" si="9">SUM(E48*E52)</f>
        <v>1980</v>
      </c>
      <c r="F53" s="104">
        <f t="shared" si="9"/>
        <v>1061.28</v>
      </c>
      <c r="G53" s="104">
        <f t="shared" si="9"/>
        <v>0</v>
      </c>
      <c r="H53" s="104">
        <f t="shared" si="9"/>
        <v>3420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2505.6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11482.08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912</v>
      </c>
      <c r="E54" s="104">
        <f t="shared" ref="E54:X54" si="10">SUM(E50*E52)</f>
        <v>2475</v>
      </c>
      <c r="F54" s="104">
        <f t="shared" si="10"/>
        <v>0</v>
      </c>
      <c r="G54" s="104">
        <f t="shared" si="10"/>
        <v>6735</v>
      </c>
      <c r="H54" s="104">
        <f t="shared" si="10"/>
        <v>0</v>
      </c>
      <c r="I54" s="104">
        <f t="shared" si="10"/>
        <v>748</v>
      </c>
      <c r="J54" s="104">
        <f t="shared" si="10"/>
        <v>414</v>
      </c>
      <c r="K54" s="104">
        <f t="shared" si="10"/>
        <v>1985</v>
      </c>
      <c r="L54" s="104">
        <f t="shared" si="10"/>
        <v>0</v>
      </c>
      <c r="M54" s="104">
        <f t="shared" si="10"/>
        <v>44.1</v>
      </c>
      <c r="N54" s="104">
        <f t="shared" si="10"/>
        <v>1062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15947.1</v>
      </c>
    </row>
    <row r="55" spans="1:25" x14ac:dyDescent="0.2">
      <c r="A55" s="140" t="s">
        <v>11</v>
      </c>
      <c r="B55" s="141"/>
      <c r="C55" s="105">
        <f>SUM(C53:C54)</f>
        <v>4087.2</v>
      </c>
      <c r="D55" s="105">
        <f t="shared" ref="D55:X55" si="11">+D51*D52</f>
        <v>912</v>
      </c>
      <c r="E55" s="105">
        <f t="shared" si="11"/>
        <v>4455</v>
      </c>
      <c r="F55" s="105">
        <f t="shared" si="11"/>
        <v>1061.28</v>
      </c>
      <c r="G55" s="105">
        <f t="shared" si="11"/>
        <v>6735</v>
      </c>
      <c r="H55" s="105">
        <f t="shared" si="11"/>
        <v>3420</v>
      </c>
      <c r="I55" s="105">
        <f t="shared" si="11"/>
        <v>748</v>
      </c>
      <c r="J55" s="105">
        <f t="shared" si="11"/>
        <v>414</v>
      </c>
      <c r="K55" s="105">
        <f t="shared" si="11"/>
        <v>1985</v>
      </c>
      <c r="L55" s="105">
        <f t="shared" si="11"/>
        <v>2505.6</v>
      </c>
      <c r="M55" s="105">
        <f t="shared" si="11"/>
        <v>44.1</v>
      </c>
      <c r="N55" s="105">
        <f t="shared" si="11"/>
        <v>1062</v>
      </c>
      <c r="O55" s="105">
        <f t="shared" si="11"/>
        <v>0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27429.18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K6" sqref="K6"/>
    </sheetView>
  </sheetViews>
  <sheetFormatPr defaultRowHeight="12" x14ac:dyDescent="0.2"/>
  <cols>
    <col min="1" max="1" width="3.140625" style="59" customWidth="1"/>
    <col min="2" max="2" width="23.5703125" style="59" customWidth="1"/>
    <col min="3" max="22" width="6.4257812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66</v>
      </c>
      <c r="D2" s="62">
        <v>63</v>
      </c>
      <c r="E2" s="63"/>
      <c r="F2" s="63"/>
      <c r="G2" s="63"/>
      <c r="H2" s="63"/>
      <c r="I2" s="63"/>
      <c r="J2" s="63"/>
      <c r="P2" s="126">
        <v>43074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67.5" thickBot="1" x14ac:dyDescent="0.25">
      <c r="A4" s="129"/>
      <c r="B4" s="130"/>
      <c r="C4" s="66" t="s">
        <v>33</v>
      </c>
      <c r="D4" s="67" t="s">
        <v>32</v>
      </c>
      <c r="E4" s="68" t="s">
        <v>46</v>
      </c>
      <c r="F4" s="68" t="s">
        <v>37</v>
      </c>
      <c r="G4" s="68" t="s">
        <v>57</v>
      </c>
      <c r="H4" s="68" t="s">
        <v>53</v>
      </c>
      <c r="I4" s="69" t="s">
        <v>56</v>
      </c>
      <c r="J4" s="68" t="s">
        <v>52</v>
      </c>
      <c r="K4" s="68" t="s">
        <v>116</v>
      </c>
      <c r="L4" s="68" t="s">
        <v>55</v>
      </c>
      <c r="M4" s="68" t="s">
        <v>83</v>
      </c>
      <c r="N4" s="69" t="s">
        <v>29</v>
      </c>
      <c r="O4" s="68" t="s">
        <v>41</v>
      </c>
      <c r="P4" s="68" t="s">
        <v>34</v>
      </c>
      <c r="Q4" s="68" t="s">
        <v>39</v>
      </c>
      <c r="R4" s="68" t="s">
        <v>77</v>
      </c>
      <c r="S4" s="68" t="s">
        <v>45</v>
      </c>
      <c r="T4" s="68" t="s">
        <v>54</v>
      </c>
      <c r="U4" s="69"/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36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>
        <v>70</v>
      </c>
      <c r="S5" s="72">
        <v>70</v>
      </c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113</v>
      </c>
      <c r="C6" s="75"/>
      <c r="D6" s="75"/>
      <c r="E6" s="75">
        <v>7</v>
      </c>
      <c r="F6" s="75"/>
      <c r="G6" s="75"/>
      <c r="H6" s="75"/>
      <c r="I6" s="75"/>
      <c r="J6" s="75"/>
      <c r="K6" s="75">
        <v>35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95</v>
      </c>
      <c r="C7" s="75"/>
      <c r="D7" s="75"/>
      <c r="E7" s="75"/>
      <c r="F7" s="75">
        <v>7</v>
      </c>
      <c r="G7" s="75"/>
      <c r="H7" s="75">
        <v>20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49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38</v>
      </c>
      <c r="C9" s="72"/>
      <c r="D9" s="72"/>
      <c r="E9" s="72"/>
      <c r="F9" s="72"/>
      <c r="G9" s="72">
        <v>35</v>
      </c>
      <c r="H9" s="72"/>
      <c r="I9" s="72"/>
      <c r="K9" s="72"/>
      <c r="L9" s="72">
        <v>15</v>
      </c>
      <c r="M9" s="72">
        <v>15</v>
      </c>
      <c r="N9" s="72"/>
      <c r="O9" s="72">
        <v>30</v>
      </c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114</v>
      </c>
      <c r="C10" s="75"/>
      <c r="D10" s="75"/>
      <c r="E10" s="75">
        <v>15</v>
      </c>
      <c r="F10" s="75"/>
      <c r="G10" s="75"/>
      <c r="H10" s="75"/>
      <c r="I10" s="75"/>
      <c r="J10" s="75"/>
      <c r="K10" s="75"/>
      <c r="L10" s="75"/>
      <c r="M10" s="75"/>
      <c r="N10" s="75">
        <v>250</v>
      </c>
      <c r="O10" s="75"/>
      <c r="P10" s="75">
        <v>5</v>
      </c>
      <c r="Q10" s="75"/>
      <c r="R10" s="75"/>
      <c r="S10" s="75"/>
      <c r="T10" s="75"/>
      <c r="U10" s="75"/>
      <c r="V10" s="76"/>
      <c r="W10" s="76"/>
      <c r="X10" s="76"/>
      <c r="Y10" s="65"/>
    </row>
    <row r="11" spans="1:25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 t="s">
        <v>32</v>
      </c>
      <c r="C12" s="78"/>
      <c r="D12" s="78">
        <v>18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115</v>
      </c>
      <c r="C13" s="72"/>
      <c r="D13" s="72"/>
      <c r="E13" s="72"/>
      <c r="F13" s="72">
        <v>7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>
        <v>100</v>
      </c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162</v>
      </c>
      <c r="C14" s="75"/>
      <c r="D14" s="75"/>
      <c r="E14" s="75">
        <v>9</v>
      </c>
      <c r="F14" s="75"/>
      <c r="G14" s="75"/>
      <c r="H14" s="75">
        <v>18</v>
      </c>
      <c r="I14" s="75">
        <v>9</v>
      </c>
      <c r="J14" s="75">
        <f>1/10</f>
        <v>0.1</v>
      </c>
      <c r="K14" s="75"/>
      <c r="L14" s="75">
        <v>9</v>
      </c>
      <c r="M14" s="75"/>
      <c r="N14" s="75"/>
      <c r="O14" s="75"/>
      <c r="P14" s="75"/>
      <c r="Q14" s="75"/>
      <c r="R14" s="75"/>
      <c r="S14" s="75"/>
      <c r="T14" s="75">
        <v>30</v>
      </c>
      <c r="U14" s="75"/>
      <c r="V14" s="76"/>
      <c r="W14" s="76"/>
      <c r="X14" s="76"/>
      <c r="Y14" s="65"/>
    </row>
    <row r="15" spans="1:25" x14ac:dyDescent="0.2">
      <c r="A15" s="135"/>
      <c r="B15" s="74" t="s">
        <v>33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hidden="1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66</v>
      </c>
      <c r="B17" s="82" t="s">
        <v>69</v>
      </c>
      <c r="C17" s="93">
        <f>SUM(C5:C12)</f>
        <v>80</v>
      </c>
      <c r="D17" s="93">
        <f t="shared" ref="D17:X17" si="0">SUM(D5:D12)</f>
        <v>18</v>
      </c>
      <c r="E17" s="93">
        <f t="shared" si="0"/>
        <v>22</v>
      </c>
      <c r="F17" s="93">
        <f t="shared" si="0"/>
        <v>7</v>
      </c>
      <c r="G17" s="93">
        <f t="shared" si="0"/>
        <v>35</v>
      </c>
      <c r="H17" s="93">
        <f t="shared" si="0"/>
        <v>20</v>
      </c>
      <c r="I17" s="93">
        <f t="shared" si="0"/>
        <v>0</v>
      </c>
      <c r="J17" s="93">
        <f t="shared" si="0"/>
        <v>0</v>
      </c>
      <c r="K17" s="93">
        <f t="shared" si="0"/>
        <v>35</v>
      </c>
      <c r="L17" s="93">
        <f t="shared" si="0"/>
        <v>15</v>
      </c>
      <c r="M17" s="93">
        <f t="shared" si="0"/>
        <v>15</v>
      </c>
      <c r="N17" s="93">
        <f t="shared" si="0"/>
        <v>250</v>
      </c>
      <c r="O17" s="93">
        <f t="shared" si="0"/>
        <v>30</v>
      </c>
      <c r="P17" s="93">
        <f t="shared" si="0"/>
        <v>5</v>
      </c>
      <c r="Q17" s="93">
        <f t="shared" si="0"/>
        <v>0</v>
      </c>
      <c r="R17" s="93">
        <f t="shared" si="0"/>
        <v>70</v>
      </c>
      <c r="S17" s="93">
        <f t="shared" si="0"/>
        <v>70</v>
      </c>
      <c r="T17" s="93">
        <f t="shared" si="0"/>
        <v>0</v>
      </c>
      <c r="U17" s="93">
        <f t="shared" si="0"/>
        <v>0</v>
      </c>
      <c r="V17" s="93">
        <f t="shared" si="0"/>
        <v>0</v>
      </c>
      <c r="W17" s="93">
        <f t="shared" si="0"/>
        <v>0</v>
      </c>
      <c r="X17" s="93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5.28</v>
      </c>
      <c r="D18" s="95">
        <f>+(A17*D17)/1000</f>
        <v>1.1879999999999999</v>
      </c>
      <c r="E18" s="95">
        <f>+(A17*E17)/1000</f>
        <v>1.452</v>
      </c>
      <c r="F18" s="95">
        <f>+(A17*F17)/1000</f>
        <v>0.46200000000000002</v>
      </c>
      <c r="G18" s="95">
        <f>+(A17*G17)/1000</f>
        <v>2.31</v>
      </c>
      <c r="H18" s="95">
        <f>+(A17*H17)/1000</f>
        <v>1.32</v>
      </c>
      <c r="I18" s="95">
        <f>+(A17*I17)/1000</f>
        <v>0</v>
      </c>
      <c r="J18" s="95">
        <f>+(A17*J17)/1000</f>
        <v>0</v>
      </c>
      <c r="K18" s="95">
        <f>+(A17*K17)/1000</f>
        <v>2.31</v>
      </c>
      <c r="L18" s="95">
        <f>+(A17*L17)/1000</f>
        <v>0.99</v>
      </c>
      <c r="M18" s="95">
        <f>+(A17*M17)/1000</f>
        <v>0.99</v>
      </c>
      <c r="N18" s="95">
        <f>+(A17*N17)/1000</f>
        <v>16.5</v>
      </c>
      <c r="O18" s="95">
        <f>+(A17*O17)/1000</f>
        <v>1.98</v>
      </c>
      <c r="P18" s="95">
        <f>+(A17*P17)/1000</f>
        <v>0.33</v>
      </c>
      <c r="Q18" s="95">
        <f>+(A17*Q17)/1000</f>
        <v>0</v>
      </c>
      <c r="R18" s="95">
        <f>+(A17*R17)/1000</f>
        <v>4.62</v>
      </c>
      <c r="S18" s="95">
        <f>+(A17*S17)/1000</f>
        <v>4.62</v>
      </c>
      <c r="T18" s="95">
        <f>+(A17*T17)/1000</f>
        <v>0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63</v>
      </c>
      <c r="B19" s="84" t="s">
        <v>71</v>
      </c>
      <c r="C19" s="96">
        <f>SUM(C13:C16)</f>
        <v>40</v>
      </c>
      <c r="D19" s="96">
        <f t="shared" ref="D19:X19" si="1">SUM(D13:D16)</f>
        <v>0</v>
      </c>
      <c r="E19" s="96">
        <f t="shared" si="1"/>
        <v>9</v>
      </c>
      <c r="F19" s="96">
        <f t="shared" si="1"/>
        <v>7</v>
      </c>
      <c r="G19" s="96">
        <f t="shared" si="1"/>
        <v>0</v>
      </c>
      <c r="H19" s="96">
        <f t="shared" si="1"/>
        <v>18</v>
      </c>
      <c r="I19" s="96">
        <f t="shared" si="1"/>
        <v>9</v>
      </c>
      <c r="J19" s="96">
        <f t="shared" si="1"/>
        <v>0.1</v>
      </c>
      <c r="K19" s="96">
        <f t="shared" si="1"/>
        <v>0</v>
      </c>
      <c r="L19" s="96">
        <f t="shared" si="1"/>
        <v>9</v>
      </c>
      <c r="M19" s="96">
        <f t="shared" si="1"/>
        <v>0</v>
      </c>
      <c r="N19" s="96">
        <f t="shared" si="1"/>
        <v>0</v>
      </c>
      <c r="O19" s="96">
        <f t="shared" si="1"/>
        <v>0</v>
      </c>
      <c r="P19" s="96">
        <f t="shared" si="1"/>
        <v>0</v>
      </c>
      <c r="Q19" s="96">
        <f t="shared" si="1"/>
        <v>100</v>
      </c>
      <c r="R19" s="96">
        <f t="shared" si="1"/>
        <v>0</v>
      </c>
      <c r="S19" s="96">
        <f t="shared" si="1"/>
        <v>0</v>
      </c>
      <c r="T19" s="96">
        <f t="shared" si="1"/>
        <v>30</v>
      </c>
      <c r="U19" s="96">
        <f t="shared" si="1"/>
        <v>0</v>
      </c>
      <c r="V19" s="96">
        <f t="shared" si="1"/>
        <v>0</v>
      </c>
      <c r="W19" s="96">
        <f t="shared" si="1"/>
        <v>0</v>
      </c>
      <c r="X19" s="96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2.52</v>
      </c>
      <c r="D20" s="98">
        <f>+(A19*D19)/1000</f>
        <v>0</v>
      </c>
      <c r="E20" s="98">
        <f>+(A19*E19)/1000</f>
        <v>0.56699999999999995</v>
      </c>
      <c r="F20" s="98">
        <f>+(A19*F19)/1000</f>
        <v>0.441</v>
      </c>
      <c r="G20" s="98">
        <f>+(A19*G19)/1000</f>
        <v>0</v>
      </c>
      <c r="H20" s="98">
        <f>+(A19*H19)/1000</f>
        <v>1.1339999999999999</v>
      </c>
      <c r="I20" s="98">
        <f>+(A19*I19)/1000</f>
        <v>0.56699999999999995</v>
      </c>
      <c r="J20" s="98">
        <f>+(A19*J19)</f>
        <v>6.3000000000000007</v>
      </c>
      <c r="K20" s="98">
        <f>+(A19*K19)/1000</f>
        <v>0</v>
      </c>
      <c r="L20" s="98">
        <f>+(A19*L19)/1000</f>
        <v>0.56699999999999995</v>
      </c>
      <c r="M20" s="98">
        <f>+(A19*M19)/1000</f>
        <v>0</v>
      </c>
      <c r="N20" s="98">
        <f>+(A19*N19)/1000</f>
        <v>0</v>
      </c>
      <c r="O20" s="98">
        <f>+(A19*O19)/1000</f>
        <v>0</v>
      </c>
      <c r="P20" s="98">
        <f>+(A19*P19)/1000</f>
        <v>0</v>
      </c>
      <c r="Q20" s="98">
        <f>+(A19*Q19)/1000</f>
        <v>6.3</v>
      </c>
      <c r="R20" s="98">
        <f>+(A19*R19)/1000</f>
        <v>0</v>
      </c>
      <c r="S20" s="98">
        <f>+(A19*S19)/1000</f>
        <v>0</v>
      </c>
      <c r="T20" s="98">
        <f>+(A19*T19)/1000</f>
        <v>1.89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30.75" customHeight="1" x14ac:dyDescent="0.2">
      <c r="A21" s="138" t="s">
        <v>8</v>
      </c>
      <c r="B21" s="139"/>
      <c r="C21" s="100">
        <f>+C20+C18</f>
        <v>7.8000000000000007</v>
      </c>
      <c r="D21" s="100">
        <f t="shared" ref="D21:X21" si="2">+D20+D18</f>
        <v>1.1879999999999999</v>
      </c>
      <c r="E21" s="100">
        <f t="shared" si="2"/>
        <v>2.0190000000000001</v>
      </c>
      <c r="F21" s="100">
        <f t="shared" si="2"/>
        <v>0.90300000000000002</v>
      </c>
      <c r="G21" s="100">
        <f t="shared" si="2"/>
        <v>2.31</v>
      </c>
      <c r="H21" s="100">
        <f t="shared" si="2"/>
        <v>2.4539999999999997</v>
      </c>
      <c r="I21" s="100">
        <f t="shared" si="2"/>
        <v>0.56699999999999995</v>
      </c>
      <c r="J21" s="100">
        <f t="shared" si="2"/>
        <v>6.3000000000000007</v>
      </c>
      <c r="K21" s="100">
        <f t="shared" si="2"/>
        <v>2.31</v>
      </c>
      <c r="L21" s="100">
        <f t="shared" si="2"/>
        <v>1.5569999999999999</v>
      </c>
      <c r="M21" s="100">
        <f t="shared" si="2"/>
        <v>0.99</v>
      </c>
      <c r="N21" s="100">
        <f t="shared" si="2"/>
        <v>16.5</v>
      </c>
      <c r="O21" s="100">
        <f t="shared" si="2"/>
        <v>1.98</v>
      </c>
      <c r="P21" s="100">
        <f t="shared" si="2"/>
        <v>0.33</v>
      </c>
      <c r="Q21" s="100">
        <f t="shared" si="2"/>
        <v>6.3</v>
      </c>
      <c r="R21" s="100">
        <f t="shared" si="2"/>
        <v>4.62</v>
      </c>
      <c r="S21" s="100">
        <f t="shared" si="2"/>
        <v>4.62</v>
      </c>
      <c r="T21" s="100">
        <f t="shared" si="2"/>
        <v>1.89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1850</v>
      </c>
      <c r="E22" s="102">
        <v>2948</v>
      </c>
      <c r="F22" s="102">
        <v>1650</v>
      </c>
      <c r="G22" s="102">
        <v>1550</v>
      </c>
      <c r="H22" s="102">
        <v>399</v>
      </c>
      <c r="I22" s="102">
        <v>1290</v>
      </c>
      <c r="J22" s="102">
        <v>57</v>
      </c>
      <c r="K22" s="102">
        <v>390</v>
      </c>
      <c r="L22" s="102">
        <v>708</v>
      </c>
      <c r="M22" s="102">
        <v>784</v>
      </c>
      <c r="N22" s="102">
        <v>153</v>
      </c>
      <c r="O22" s="102">
        <v>187</v>
      </c>
      <c r="P22" s="102">
        <v>147</v>
      </c>
      <c r="Q22" s="102">
        <v>330</v>
      </c>
      <c r="R22" s="102">
        <v>348</v>
      </c>
      <c r="S22" s="102">
        <v>160</v>
      </c>
      <c r="T22" s="102">
        <v>227</v>
      </c>
      <c r="U22" s="102"/>
      <c r="V22" s="102"/>
      <c r="W22" s="103"/>
      <c r="X22" s="103"/>
      <c r="Y22" s="65"/>
    </row>
    <row r="23" spans="1:25" hidden="1" x14ac:dyDescent="0.2">
      <c r="A23" s="87">
        <f>SUM(A17)</f>
        <v>66</v>
      </c>
      <c r="B23" s="88" t="s">
        <v>10</v>
      </c>
      <c r="C23" s="104">
        <f>SUM(C18*C22)</f>
        <v>1383.3600000000001</v>
      </c>
      <c r="D23" s="104">
        <f>SUM(D18*D22)</f>
        <v>2197.7999999999997</v>
      </c>
      <c r="E23" s="104">
        <f t="shared" ref="E23:X23" si="3">SUM(E18*E22)</f>
        <v>4280.4960000000001</v>
      </c>
      <c r="F23" s="104">
        <f t="shared" si="3"/>
        <v>762.30000000000007</v>
      </c>
      <c r="G23" s="104">
        <f t="shared" si="3"/>
        <v>3580.5</v>
      </c>
      <c r="H23" s="104">
        <f t="shared" si="3"/>
        <v>526.68000000000006</v>
      </c>
      <c r="I23" s="104">
        <f t="shared" si="3"/>
        <v>0</v>
      </c>
      <c r="J23" s="104">
        <f t="shared" si="3"/>
        <v>0</v>
      </c>
      <c r="K23" s="104">
        <f t="shared" si="3"/>
        <v>900.9</v>
      </c>
      <c r="L23" s="104">
        <f t="shared" si="3"/>
        <v>700.92</v>
      </c>
      <c r="M23" s="104">
        <f t="shared" si="3"/>
        <v>776.16</v>
      </c>
      <c r="N23" s="104">
        <f t="shared" si="3"/>
        <v>2524.5</v>
      </c>
      <c r="O23" s="104">
        <f t="shared" si="3"/>
        <v>370.26</v>
      </c>
      <c r="P23" s="104">
        <f t="shared" si="3"/>
        <v>48.510000000000005</v>
      </c>
      <c r="Q23" s="104">
        <f t="shared" si="3"/>
        <v>0</v>
      </c>
      <c r="R23" s="104">
        <f t="shared" si="3"/>
        <v>1607.76</v>
      </c>
      <c r="S23" s="104">
        <f t="shared" si="3"/>
        <v>739.2</v>
      </c>
      <c r="T23" s="104">
        <f t="shared" si="3"/>
        <v>0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20399.345999999998</v>
      </c>
    </row>
    <row r="24" spans="1:25" hidden="1" x14ac:dyDescent="0.2">
      <c r="A24" s="87">
        <f>SUM(A19)</f>
        <v>63</v>
      </c>
      <c r="B24" s="88" t="s">
        <v>10</v>
      </c>
      <c r="C24" s="104">
        <f>SUM(C20*C22)</f>
        <v>660.24</v>
      </c>
      <c r="D24" s="104">
        <f>SUM(D20*D22)</f>
        <v>0</v>
      </c>
      <c r="E24" s="104">
        <f t="shared" ref="E24:X24" si="4">SUM(E20*E22)</f>
        <v>1671.5159999999998</v>
      </c>
      <c r="F24" s="104">
        <f t="shared" si="4"/>
        <v>727.65</v>
      </c>
      <c r="G24" s="104">
        <f t="shared" si="4"/>
        <v>0</v>
      </c>
      <c r="H24" s="104">
        <f t="shared" si="4"/>
        <v>452.46599999999995</v>
      </c>
      <c r="I24" s="104">
        <f t="shared" si="4"/>
        <v>731.43</v>
      </c>
      <c r="J24" s="104">
        <f t="shared" si="4"/>
        <v>359.1</v>
      </c>
      <c r="K24" s="104">
        <f t="shared" si="4"/>
        <v>0</v>
      </c>
      <c r="L24" s="104">
        <f t="shared" si="4"/>
        <v>401.43599999999998</v>
      </c>
      <c r="M24" s="104">
        <f t="shared" si="4"/>
        <v>0</v>
      </c>
      <c r="N24" s="104">
        <f t="shared" si="4"/>
        <v>0</v>
      </c>
      <c r="O24" s="104">
        <f t="shared" si="4"/>
        <v>0</v>
      </c>
      <c r="P24" s="104">
        <f t="shared" si="4"/>
        <v>0</v>
      </c>
      <c r="Q24" s="104">
        <f t="shared" si="4"/>
        <v>2079</v>
      </c>
      <c r="R24" s="104">
        <f t="shared" si="4"/>
        <v>0</v>
      </c>
      <c r="S24" s="104">
        <f t="shared" si="4"/>
        <v>0</v>
      </c>
      <c r="T24" s="104">
        <f t="shared" si="4"/>
        <v>429.03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7511.8679999999995</v>
      </c>
    </row>
    <row r="25" spans="1:25" hidden="1" x14ac:dyDescent="0.2">
      <c r="A25" s="140" t="s">
        <v>11</v>
      </c>
      <c r="B25" s="141"/>
      <c r="C25" s="105">
        <f>SUM(C23:C24)</f>
        <v>2043.6000000000001</v>
      </c>
      <c r="D25" s="105">
        <f t="shared" ref="D25:X25" si="5">+D21*D22</f>
        <v>2197.7999999999997</v>
      </c>
      <c r="E25" s="105">
        <f t="shared" si="5"/>
        <v>5952.0120000000006</v>
      </c>
      <c r="F25" s="105">
        <f t="shared" si="5"/>
        <v>1489.95</v>
      </c>
      <c r="G25" s="105">
        <f t="shared" si="5"/>
        <v>3580.5</v>
      </c>
      <c r="H25" s="105">
        <f t="shared" si="5"/>
        <v>979.14599999999984</v>
      </c>
      <c r="I25" s="105">
        <f t="shared" si="5"/>
        <v>731.43</v>
      </c>
      <c r="J25" s="105">
        <f t="shared" si="5"/>
        <v>359.1</v>
      </c>
      <c r="K25" s="105">
        <f t="shared" si="5"/>
        <v>900.9</v>
      </c>
      <c r="L25" s="105">
        <f t="shared" si="5"/>
        <v>1102.356</v>
      </c>
      <c r="M25" s="105">
        <f t="shared" si="5"/>
        <v>776.16</v>
      </c>
      <c r="N25" s="105">
        <f t="shared" si="5"/>
        <v>2524.5</v>
      </c>
      <c r="O25" s="105">
        <f t="shared" si="5"/>
        <v>370.26</v>
      </c>
      <c r="P25" s="105">
        <f t="shared" si="5"/>
        <v>48.510000000000005</v>
      </c>
      <c r="Q25" s="105">
        <f t="shared" si="5"/>
        <v>2079</v>
      </c>
      <c r="R25" s="105">
        <f t="shared" si="5"/>
        <v>1607.76</v>
      </c>
      <c r="S25" s="105">
        <f t="shared" si="5"/>
        <v>739.2</v>
      </c>
      <c r="T25" s="105">
        <f t="shared" si="5"/>
        <v>429.03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27911.213999999996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120</v>
      </c>
      <c r="D32" s="62">
        <v>110</v>
      </c>
      <c r="E32" s="63"/>
      <c r="F32" s="63"/>
      <c r="G32" s="63"/>
      <c r="H32" s="63"/>
      <c r="I32" s="63"/>
      <c r="J32" s="63"/>
      <c r="P32" s="126">
        <v>43074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61.5" thickBot="1" x14ac:dyDescent="0.25">
      <c r="A34" s="129"/>
      <c r="B34" s="130"/>
      <c r="C34" s="66" t="s">
        <v>33</v>
      </c>
      <c r="D34" s="68" t="s">
        <v>40</v>
      </c>
      <c r="E34" s="68" t="s">
        <v>37</v>
      </c>
      <c r="F34" s="68" t="s">
        <v>53</v>
      </c>
      <c r="G34" s="68" t="s">
        <v>29</v>
      </c>
      <c r="H34" s="68" t="s">
        <v>39</v>
      </c>
      <c r="I34" s="68" t="s">
        <v>54</v>
      </c>
      <c r="J34" s="68" t="s">
        <v>31</v>
      </c>
      <c r="K34" s="68" t="s">
        <v>55</v>
      </c>
      <c r="L34" s="68" t="s">
        <v>123</v>
      </c>
      <c r="M34" s="68" t="s">
        <v>45</v>
      </c>
      <c r="N34" s="68" t="s">
        <v>81</v>
      </c>
      <c r="O34" s="68" t="s">
        <v>80</v>
      </c>
      <c r="P34" s="68" t="s">
        <v>34</v>
      </c>
      <c r="Q34" s="68" t="s">
        <v>41</v>
      </c>
      <c r="R34" s="68" t="s">
        <v>35</v>
      </c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71" t="s">
        <v>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>
        <v>70</v>
      </c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122</v>
      </c>
      <c r="C36" s="75"/>
      <c r="D36" s="75">
        <v>5</v>
      </c>
      <c r="E36" s="75"/>
      <c r="F36" s="75">
        <v>18</v>
      </c>
      <c r="G36" s="75"/>
      <c r="H36" s="75">
        <v>25</v>
      </c>
      <c r="I36" s="75">
        <v>28</v>
      </c>
      <c r="J36" s="75"/>
      <c r="K36" s="75"/>
      <c r="L36" s="75">
        <f>1/10</f>
        <v>0.1</v>
      </c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37</v>
      </c>
      <c r="C37" s="75"/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33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105</v>
      </c>
      <c r="C39" s="72"/>
      <c r="D39" s="72">
        <v>3</v>
      </c>
      <c r="E39" s="72"/>
      <c r="F39" s="72"/>
      <c r="G39" s="72">
        <v>40</v>
      </c>
      <c r="H39" s="72"/>
      <c r="I39" s="72"/>
      <c r="J39" s="72"/>
      <c r="K39" s="72">
        <v>20</v>
      </c>
      <c r="L39" s="72"/>
      <c r="M39" s="72"/>
      <c r="N39" s="72">
        <v>15</v>
      </c>
      <c r="O39" s="72">
        <v>15</v>
      </c>
      <c r="P39" s="72"/>
      <c r="Q39" s="72">
        <v>30</v>
      </c>
      <c r="R39" s="72">
        <v>20</v>
      </c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109</v>
      </c>
      <c r="C40" s="75"/>
      <c r="D40" s="75">
        <v>15</v>
      </c>
      <c r="E40" s="75"/>
      <c r="F40" s="75"/>
      <c r="G40" s="75"/>
      <c r="H40" s="75"/>
      <c r="I40" s="75"/>
      <c r="J40" s="75">
        <v>50</v>
      </c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33</v>
      </c>
      <c r="C41" s="75">
        <v>60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6"/>
      <c r="B42" s="77" t="s">
        <v>37</v>
      </c>
      <c r="C42" s="78"/>
      <c r="D42" s="78"/>
      <c r="E42" s="78">
        <v>10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120</v>
      </c>
      <c r="B47" s="82" t="s">
        <v>181</v>
      </c>
      <c r="C47" s="93">
        <f>SUM(C35:C38)</f>
        <v>80</v>
      </c>
      <c r="D47" s="93">
        <f t="shared" ref="D47:X47" si="6">SUM(D35:D38)</f>
        <v>5</v>
      </c>
      <c r="E47" s="93">
        <f t="shared" si="6"/>
        <v>15</v>
      </c>
      <c r="F47" s="93">
        <f t="shared" si="6"/>
        <v>18</v>
      </c>
      <c r="G47" s="93">
        <f t="shared" si="6"/>
        <v>0</v>
      </c>
      <c r="H47" s="93">
        <f t="shared" si="6"/>
        <v>25</v>
      </c>
      <c r="I47" s="93">
        <f t="shared" si="6"/>
        <v>28</v>
      </c>
      <c r="J47" s="93">
        <f t="shared" si="6"/>
        <v>0</v>
      </c>
      <c r="K47" s="93">
        <f t="shared" si="6"/>
        <v>0</v>
      </c>
      <c r="L47" s="93">
        <f t="shared" si="6"/>
        <v>0.1</v>
      </c>
      <c r="M47" s="93">
        <f t="shared" si="6"/>
        <v>70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9.6</v>
      </c>
      <c r="D48" s="95">
        <f>+(A47*D47)/1000</f>
        <v>0.6</v>
      </c>
      <c r="E48" s="95">
        <f>+(A47*E47)/1000</f>
        <v>1.8</v>
      </c>
      <c r="F48" s="95">
        <f>+(A47*F47)/1000</f>
        <v>2.16</v>
      </c>
      <c r="G48" s="95">
        <f>+(A47*G47)/1000</f>
        <v>0</v>
      </c>
      <c r="H48" s="95">
        <f>+(A47*H47)/1000</f>
        <v>3</v>
      </c>
      <c r="I48" s="95">
        <f>+(A47*I47)/1000</f>
        <v>3.36</v>
      </c>
      <c r="J48" s="95">
        <f>+(A47*J47)/1000</f>
        <v>0</v>
      </c>
      <c r="K48" s="95">
        <f>+(A47*K47)/1000</f>
        <v>0</v>
      </c>
      <c r="L48" s="95">
        <f>+(A47*L47)</f>
        <v>12</v>
      </c>
      <c r="M48" s="95">
        <f>+(A47*M47)/1000</f>
        <v>8.4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110</v>
      </c>
      <c r="B49" s="84" t="s">
        <v>183</v>
      </c>
      <c r="C49" s="96">
        <f>SUM(C39:C42)</f>
        <v>60</v>
      </c>
      <c r="D49" s="96">
        <f t="shared" ref="D49:X49" si="7">SUM(D39:D42)</f>
        <v>18</v>
      </c>
      <c r="E49" s="96">
        <f t="shared" si="7"/>
        <v>10</v>
      </c>
      <c r="F49" s="96">
        <f t="shared" si="7"/>
        <v>0</v>
      </c>
      <c r="G49" s="96">
        <f t="shared" si="7"/>
        <v>40</v>
      </c>
      <c r="H49" s="96">
        <f t="shared" si="7"/>
        <v>0</v>
      </c>
      <c r="I49" s="96">
        <f t="shared" si="7"/>
        <v>0</v>
      </c>
      <c r="J49" s="96">
        <f t="shared" si="7"/>
        <v>50</v>
      </c>
      <c r="K49" s="96">
        <f t="shared" si="7"/>
        <v>20</v>
      </c>
      <c r="L49" s="96">
        <f t="shared" si="7"/>
        <v>0</v>
      </c>
      <c r="M49" s="96">
        <f t="shared" si="7"/>
        <v>0</v>
      </c>
      <c r="N49" s="96">
        <f t="shared" si="7"/>
        <v>15</v>
      </c>
      <c r="O49" s="96">
        <f t="shared" si="7"/>
        <v>15</v>
      </c>
      <c r="P49" s="96">
        <f t="shared" si="7"/>
        <v>0</v>
      </c>
      <c r="Q49" s="96">
        <f t="shared" si="7"/>
        <v>30</v>
      </c>
      <c r="R49" s="96">
        <f t="shared" si="7"/>
        <v>20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6.6</v>
      </c>
      <c r="D50" s="98">
        <f>+(A49*D49)/1000</f>
        <v>1.98</v>
      </c>
      <c r="E50" s="98">
        <f>+(A49*E49)/1000</f>
        <v>1.1000000000000001</v>
      </c>
      <c r="F50" s="98">
        <f>+(A49*F49)/1000</f>
        <v>0</v>
      </c>
      <c r="G50" s="98">
        <f>+(A49*G49)/1000</f>
        <v>4.4000000000000004</v>
      </c>
      <c r="H50" s="98">
        <f>+(A49*H49)/1000</f>
        <v>0</v>
      </c>
      <c r="I50" s="98">
        <f>+(A49*I49)/1000</f>
        <v>0</v>
      </c>
      <c r="J50" s="98">
        <f>+(A49*J49)/1000</f>
        <v>5.5</v>
      </c>
      <c r="K50" s="98">
        <f>+(A49*K49)/1000</f>
        <v>2.2000000000000002</v>
      </c>
      <c r="L50" s="98">
        <f>+(A49*L49)/1000</f>
        <v>0</v>
      </c>
      <c r="M50" s="98">
        <f>+(A49*M49)/1000</f>
        <v>0</v>
      </c>
      <c r="N50" s="98">
        <f>+(A49*N49)/1000</f>
        <v>1.65</v>
      </c>
      <c r="O50" s="98">
        <f>+(A49*O49)/1000</f>
        <v>1.65</v>
      </c>
      <c r="P50" s="98">
        <f>+(A49*P49)/1000</f>
        <v>0</v>
      </c>
      <c r="Q50" s="98">
        <f>+(A49*Q49)/1000</f>
        <v>3.3</v>
      </c>
      <c r="R50" s="98">
        <f>+(A49*R49)/1000</f>
        <v>2.2000000000000002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42" customHeight="1" x14ac:dyDescent="0.2">
      <c r="A51" s="138" t="s">
        <v>8</v>
      </c>
      <c r="B51" s="139"/>
      <c r="C51" s="100">
        <f>+C50+C48</f>
        <v>16.2</v>
      </c>
      <c r="D51" s="100">
        <f t="shared" ref="D51:X51" si="8">+D50+D48</f>
        <v>2.58</v>
      </c>
      <c r="E51" s="100">
        <f t="shared" si="8"/>
        <v>2.9000000000000004</v>
      </c>
      <c r="F51" s="100">
        <f t="shared" si="8"/>
        <v>2.16</v>
      </c>
      <c r="G51" s="100">
        <f t="shared" si="8"/>
        <v>4.4000000000000004</v>
      </c>
      <c r="H51" s="100">
        <f t="shared" si="8"/>
        <v>3</v>
      </c>
      <c r="I51" s="100">
        <f t="shared" si="8"/>
        <v>3.36</v>
      </c>
      <c r="J51" s="100">
        <f t="shared" si="8"/>
        <v>5.5</v>
      </c>
      <c r="K51" s="100">
        <f t="shared" si="8"/>
        <v>2.2000000000000002</v>
      </c>
      <c r="L51" s="100">
        <f t="shared" si="8"/>
        <v>12</v>
      </c>
      <c r="M51" s="100">
        <f t="shared" si="8"/>
        <v>8.4</v>
      </c>
      <c r="N51" s="100">
        <f t="shared" si="8"/>
        <v>1.65</v>
      </c>
      <c r="O51" s="100">
        <f t="shared" si="8"/>
        <v>1.65</v>
      </c>
      <c r="P51" s="100">
        <f t="shared" si="8"/>
        <v>0</v>
      </c>
      <c r="Q51" s="100">
        <f t="shared" si="8"/>
        <v>3.3</v>
      </c>
      <c r="R51" s="100">
        <f t="shared" si="8"/>
        <v>2.2000000000000002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1650</v>
      </c>
      <c r="F52" s="102">
        <v>399</v>
      </c>
      <c r="G52" s="102">
        <v>153</v>
      </c>
      <c r="H52" s="102">
        <v>330</v>
      </c>
      <c r="I52" s="102">
        <v>227</v>
      </c>
      <c r="J52" s="102">
        <v>444</v>
      </c>
      <c r="K52" s="102">
        <v>708</v>
      </c>
      <c r="L52" s="102">
        <v>57</v>
      </c>
      <c r="M52" s="102">
        <v>160</v>
      </c>
      <c r="N52" s="102">
        <v>818</v>
      </c>
      <c r="O52" s="102">
        <v>514</v>
      </c>
      <c r="P52" s="102">
        <v>147</v>
      </c>
      <c r="Q52" s="102">
        <v>187</v>
      </c>
      <c r="R52" s="102">
        <v>2644</v>
      </c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120</v>
      </c>
      <c r="B53" s="88" t="s">
        <v>10</v>
      </c>
      <c r="C53" s="104">
        <f>SUM(C48*C52)</f>
        <v>2515.1999999999998</v>
      </c>
      <c r="D53" s="104">
        <f>SUM(D48*D52)</f>
        <v>364.8</v>
      </c>
      <c r="E53" s="104">
        <f t="shared" ref="E53:X53" si="9">SUM(E48*E52)</f>
        <v>2970</v>
      </c>
      <c r="F53" s="104">
        <f t="shared" si="9"/>
        <v>861.84</v>
      </c>
      <c r="G53" s="104">
        <f t="shared" si="9"/>
        <v>0</v>
      </c>
      <c r="H53" s="104">
        <f t="shared" si="9"/>
        <v>990</v>
      </c>
      <c r="I53" s="104">
        <f t="shared" si="9"/>
        <v>762.72</v>
      </c>
      <c r="J53" s="104">
        <f t="shared" si="9"/>
        <v>0</v>
      </c>
      <c r="K53" s="104">
        <f t="shared" si="9"/>
        <v>0</v>
      </c>
      <c r="L53" s="104">
        <f t="shared" si="9"/>
        <v>684</v>
      </c>
      <c r="M53" s="104">
        <f t="shared" si="9"/>
        <v>1344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10492.56</v>
      </c>
    </row>
    <row r="54" spans="1:25" x14ac:dyDescent="0.2">
      <c r="A54" s="87">
        <f>SUM(A49)</f>
        <v>110</v>
      </c>
      <c r="B54" s="88" t="s">
        <v>10</v>
      </c>
      <c r="C54" s="104">
        <f>SUM(C50*C52)</f>
        <v>1729.1999999999998</v>
      </c>
      <c r="D54" s="104">
        <f>SUM(D50*D52)</f>
        <v>1203.8399999999999</v>
      </c>
      <c r="E54" s="104">
        <f t="shared" ref="E54:X54" si="10">SUM(E50*E52)</f>
        <v>1815.0000000000002</v>
      </c>
      <c r="F54" s="104">
        <f t="shared" si="10"/>
        <v>0</v>
      </c>
      <c r="G54" s="104">
        <f t="shared" si="10"/>
        <v>673.2</v>
      </c>
      <c r="H54" s="104">
        <f t="shared" si="10"/>
        <v>0</v>
      </c>
      <c r="I54" s="104">
        <f t="shared" si="10"/>
        <v>0</v>
      </c>
      <c r="J54" s="104">
        <f t="shared" si="10"/>
        <v>2442</v>
      </c>
      <c r="K54" s="104">
        <f t="shared" si="10"/>
        <v>1557.6000000000001</v>
      </c>
      <c r="L54" s="104">
        <f t="shared" si="10"/>
        <v>0</v>
      </c>
      <c r="M54" s="104">
        <f t="shared" si="10"/>
        <v>0</v>
      </c>
      <c r="N54" s="104">
        <f t="shared" si="10"/>
        <v>1349.6999999999998</v>
      </c>
      <c r="O54" s="104">
        <f t="shared" si="10"/>
        <v>848.09999999999991</v>
      </c>
      <c r="P54" s="104">
        <f t="shared" si="10"/>
        <v>0</v>
      </c>
      <c r="Q54" s="104">
        <f t="shared" si="10"/>
        <v>617.1</v>
      </c>
      <c r="R54" s="104">
        <f t="shared" si="10"/>
        <v>5816.8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18052.54</v>
      </c>
    </row>
    <row r="55" spans="1:25" x14ac:dyDescent="0.2">
      <c r="A55" s="140" t="s">
        <v>11</v>
      </c>
      <c r="B55" s="141"/>
      <c r="C55" s="105">
        <f>SUM(C53:C54)</f>
        <v>4244.3999999999996</v>
      </c>
      <c r="D55" s="105">
        <f t="shared" ref="D55:X55" si="11">+D51*D52</f>
        <v>1568.64</v>
      </c>
      <c r="E55" s="105">
        <f t="shared" si="11"/>
        <v>4785.0000000000009</v>
      </c>
      <c r="F55" s="105">
        <f t="shared" si="11"/>
        <v>861.84</v>
      </c>
      <c r="G55" s="105">
        <f t="shared" si="11"/>
        <v>673.2</v>
      </c>
      <c r="H55" s="105">
        <f t="shared" si="11"/>
        <v>990</v>
      </c>
      <c r="I55" s="105">
        <f t="shared" si="11"/>
        <v>762.72</v>
      </c>
      <c r="J55" s="105">
        <f t="shared" si="11"/>
        <v>2442</v>
      </c>
      <c r="K55" s="105">
        <f t="shared" si="11"/>
        <v>1557.6000000000001</v>
      </c>
      <c r="L55" s="105">
        <f t="shared" si="11"/>
        <v>684</v>
      </c>
      <c r="M55" s="105">
        <f t="shared" si="11"/>
        <v>1344</v>
      </c>
      <c r="N55" s="105">
        <f t="shared" si="11"/>
        <v>1349.6999999999998</v>
      </c>
      <c r="O55" s="105">
        <f t="shared" si="11"/>
        <v>848.09999999999991</v>
      </c>
      <c r="P55" s="105">
        <f t="shared" si="11"/>
        <v>0</v>
      </c>
      <c r="Q55" s="105">
        <f t="shared" si="11"/>
        <v>617.1</v>
      </c>
      <c r="R55" s="105">
        <f t="shared" si="11"/>
        <v>5816.8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28545.1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D2" sqref="D2"/>
    </sheetView>
  </sheetViews>
  <sheetFormatPr defaultRowHeight="12" x14ac:dyDescent="0.2"/>
  <cols>
    <col min="1" max="1" width="3.140625" style="59" customWidth="1"/>
    <col min="2" max="2" width="23.5703125" style="59" customWidth="1"/>
    <col min="3" max="15" width="6.85546875" style="59" customWidth="1"/>
    <col min="16" max="17" width="3.85546875" style="59" customWidth="1"/>
    <col min="18" max="18" width="4.28515625" style="59" customWidth="1"/>
    <col min="19" max="19" width="4.140625" style="59" customWidth="1"/>
    <col min="20" max="251" width="9.140625" style="59"/>
    <col min="252" max="252" width="3.85546875" style="59" customWidth="1"/>
    <col min="253" max="253" width="15.42578125" style="59" customWidth="1"/>
    <col min="254" max="275" width="4.140625" style="59" customWidth="1"/>
    <col min="276" max="507" width="9.140625" style="59"/>
    <col min="508" max="508" width="3.85546875" style="59" customWidth="1"/>
    <col min="509" max="509" width="15.42578125" style="59" customWidth="1"/>
    <col min="510" max="531" width="4.140625" style="59" customWidth="1"/>
    <col min="532" max="763" width="9.140625" style="59"/>
    <col min="764" max="764" width="3.85546875" style="59" customWidth="1"/>
    <col min="765" max="765" width="15.42578125" style="59" customWidth="1"/>
    <col min="766" max="787" width="4.140625" style="59" customWidth="1"/>
    <col min="788" max="1019" width="9.140625" style="59"/>
    <col min="1020" max="1020" width="3.85546875" style="59" customWidth="1"/>
    <col min="1021" max="1021" width="15.42578125" style="59" customWidth="1"/>
    <col min="1022" max="1043" width="4.140625" style="59" customWidth="1"/>
    <col min="1044" max="1275" width="9.140625" style="59"/>
    <col min="1276" max="1276" width="3.85546875" style="59" customWidth="1"/>
    <col min="1277" max="1277" width="15.42578125" style="59" customWidth="1"/>
    <col min="1278" max="1299" width="4.140625" style="59" customWidth="1"/>
    <col min="1300" max="1531" width="9.140625" style="59"/>
    <col min="1532" max="1532" width="3.85546875" style="59" customWidth="1"/>
    <col min="1533" max="1533" width="15.42578125" style="59" customWidth="1"/>
    <col min="1534" max="1555" width="4.140625" style="59" customWidth="1"/>
    <col min="1556" max="1787" width="9.140625" style="59"/>
    <col min="1788" max="1788" width="3.85546875" style="59" customWidth="1"/>
    <col min="1789" max="1789" width="15.42578125" style="59" customWidth="1"/>
    <col min="1790" max="1811" width="4.140625" style="59" customWidth="1"/>
    <col min="1812" max="2043" width="9.140625" style="59"/>
    <col min="2044" max="2044" width="3.85546875" style="59" customWidth="1"/>
    <col min="2045" max="2045" width="15.42578125" style="59" customWidth="1"/>
    <col min="2046" max="2067" width="4.140625" style="59" customWidth="1"/>
    <col min="2068" max="2299" width="9.140625" style="59"/>
    <col min="2300" max="2300" width="3.85546875" style="59" customWidth="1"/>
    <col min="2301" max="2301" width="15.42578125" style="59" customWidth="1"/>
    <col min="2302" max="2323" width="4.140625" style="59" customWidth="1"/>
    <col min="2324" max="2555" width="9.140625" style="59"/>
    <col min="2556" max="2556" width="3.85546875" style="59" customWidth="1"/>
    <col min="2557" max="2557" width="15.42578125" style="59" customWidth="1"/>
    <col min="2558" max="2579" width="4.140625" style="59" customWidth="1"/>
    <col min="2580" max="2811" width="9.140625" style="59"/>
    <col min="2812" max="2812" width="3.85546875" style="59" customWidth="1"/>
    <col min="2813" max="2813" width="15.42578125" style="59" customWidth="1"/>
    <col min="2814" max="2835" width="4.140625" style="59" customWidth="1"/>
    <col min="2836" max="3067" width="9.140625" style="59"/>
    <col min="3068" max="3068" width="3.85546875" style="59" customWidth="1"/>
    <col min="3069" max="3069" width="15.42578125" style="59" customWidth="1"/>
    <col min="3070" max="3091" width="4.140625" style="59" customWidth="1"/>
    <col min="3092" max="3323" width="9.140625" style="59"/>
    <col min="3324" max="3324" width="3.85546875" style="59" customWidth="1"/>
    <col min="3325" max="3325" width="15.42578125" style="59" customWidth="1"/>
    <col min="3326" max="3347" width="4.140625" style="59" customWidth="1"/>
    <col min="3348" max="3579" width="9.140625" style="59"/>
    <col min="3580" max="3580" width="3.85546875" style="59" customWidth="1"/>
    <col min="3581" max="3581" width="15.42578125" style="59" customWidth="1"/>
    <col min="3582" max="3603" width="4.140625" style="59" customWidth="1"/>
    <col min="3604" max="3835" width="9.140625" style="59"/>
    <col min="3836" max="3836" width="3.85546875" style="59" customWidth="1"/>
    <col min="3837" max="3837" width="15.42578125" style="59" customWidth="1"/>
    <col min="3838" max="3859" width="4.140625" style="59" customWidth="1"/>
    <col min="3860" max="4091" width="9.140625" style="59"/>
    <col min="4092" max="4092" width="3.85546875" style="59" customWidth="1"/>
    <col min="4093" max="4093" width="15.42578125" style="59" customWidth="1"/>
    <col min="4094" max="4115" width="4.140625" style="59" customWidth="1"/>
    <col min="4116" max="4347" width="9.140625" style="59"/>
    <col min="4348" max="4348" width="3.85546875" style="59" customWidth="1"/>
    <col min="4349" max="4349" width="15.42578125" style="59" customWidth="1"/>
    <col min="4350" max="4371" width="4.140625" style="59" customWidth="1"/>
    <col min="4372" max="4603" width="9.140625" style="59"/>
    <col min="4604" max="4604" width="3.85546875" style="59" customWidth="1"/>
    <col min="4605" max="4605" width="15.42578125" style="59" customWidth="1"/>
    <col min="4606" max="4627" width="4.140625" style="59" customWidth="1"/>
    <col min="4628" max="4859" width="9.140625" style="59"/>
    <col min="4860" max="4860" width="3.85546875" style="59" customWidth="1"/>
    <col min="4861" max="4861" width="15.42578125" style="59" customWidth="1"/>
    <col min="4862" max="4883" width="4.140625" style="59" customWidth="1"/>
    <col min="4884" max="5115" width="9.140625" style="59"/>
    <col min="5116" max="5116" width="3.85546875" style="59" customWidth="1"/>
    <col min="5117" max="5117" width="15.42578125" style="59" customWidth="1"/>
    <col min="5118" max="5139" width="4.140625" style="59" customWidth="1"/>
    <col min="5140" max="5371" width="9.140625" style="59"/>
    <col min="5372" max="5372" width="3.85546875" style="59" customWidth="1"/>
    <col min="5373" max="5373" width="15.42578125" style="59" customWidth="1"/>
    <col min="5374" max="5395" width="4.140625" style="59" customWidth="1"/>
    <col min="5396" max="5627" width="9.140625" style="59"/>
    <col min="5628" max="5628" width="3.85546875" style="59" customWidth="1"/>
    <col min="5629" max="5629" width="15.42578125" style="59" customWidth="1"/>
    <col min="5630" max="5651" width="4.140625" style="59" customWidth="1"/>
    <col min="5652" max="5883" width="9.140625" style="59"/>
    <col min="5884" max="5884" width="3.85546875" style="59" customWidth="1"/>
    <col min="5885" max="5885" width="15.42578125" style="59" customWidth="1"/>
    <col min="5886" max="5907" width="4.140625" style="59" customWidth="1"/>
    <col min="5908" max="6139" width="9.140625" style="59"/>
    <col min="6140" max="6140" width="3.85546875" style="59" customWidth="1"/>
    <col min="6141" max="6141" width="15.42578125" style="59" customWidth="1"/>
    <col min="6142" max="6163" width="4.140625" style="59" customWidth="1"/>
    <col min="6164" max="6395" width="9.140625" style="59"/>
    <col min="6396" max="6396" width="3.85546875" style="59" customWidth="1"/>
    <col min="6397" max="6397" width="15.42578125" style="59" customWidth="1"/>
    <col min="6398" max="6419" width="4.140625" style="59" customWidth="1"/>
    <col min="6420" max="6651" width="9.140625" style="59"/>
    <col min="6652" max="6652" width="3.85546875" style="59" customWidth="1"/>
    <col min="6653" max="6653" width="15.42578125" style="59" customWidth="1"/>
    <col min="6654" max="6675" width="4.140625" style="59" customWidth="1"/>
    <col min="6676" max="6907" width="9.140625" style="59"/>
    <col min="6908" max="6908" width="3.85546875" style="59" customWidth="1"/>
    <col min="6909" max="6909" width="15.42578125" style="59" customWidth="1"/>
    <col min="6910" max="6931" width="4.140625" style="59" customWidth="1"/>
    <col min="6932" max="7163" width="9.140625" style="59"/>
    <col min="7164" max="7164" width="3.85546875" style="59" customWidth="1"/>
    <col min="7165" max="7165" width="15.42578125" style="59" customWidth="1"/>
    <col min="7166" max="7187" width="4.140625" style="59" customWidth="1"/>
    <col min="7188" max="7419" width="9.140625" style="59"/>
    <col min="7420" max="7420" width="3.85546875" style="59" customWidth="1"/>
    <col min="7421" max="7421" width="15.42578125" style="59" customWidth="1"/>
    <col min="7422" max="7443" width="4.140625" style="59" customWidth="1"/>
    <col min="7444" max="7675" width="9.140625" style="59"/>
    <col min="7676" max="7676" width="3.85546875" style="59" customWidth="1"/>
    <col min="7677" max="7677" width="15.42578125" style="59" customWidth="1"/>
    <col min="7678" max="7699" width="4.140625" style="59" customWidth="1"/>
    <col min="7700" max="7931" width="9.140625" style="59"/>
    <col min="7932" max="7932" width="3.85546875" style="59" customWidth="1"/>
    <col min="7933" max="7933" width="15.42578125" style="59" customWidth="1"/>
    <col min="7934" max="7955" width="4.140625" style="59" customWidth="1"/>
    <col min="7956" max="8187" width="9.140625" style="59"/>
    <col min="8188" max="8188" width="3.85546875" style="59" customWidth="1"/>
    <col min="8189" max="8189" width="15.42578125" style="59" customWidth="1"/>
    <col min="8190" max="8211" width="4.140625" style="59" customWidth="1"/>
    <col min="8212" max="8443" width="9.140625" style="59"/>
    <col min="8444" max="8444" width="3.85546875" style="59" customWidth="1"/>
    <col min="8445" max="8445" width="15.42578125" style="59" customWidth="1"/>
    <col min="8446" max="8467" width="4.140625" style="59" customWidth="1"/>
    <col min="8468" max="8699" width="9.140625" style="59"/>
    <col min="8700" max="8700" width="3.85546875" style="59" customWidth="1"/>
    <col min="8701" max="8701" width="15.42578125" style="59" customWidth="1"/>
    <col min="8702" max="8723" width="4.140625" style="59" customWidth="1"/>
    <col min="8724" max="8955" width="9.140625" style="59"/>
    <col min="8956" max="8956" width="3.85546875" style="59" customWidth="1"/>
    <col min="8957" max="8957" width="15.42578125" style="59" customWidth="1"/>
    <col min="8958" max="8979" width="4.140625" style="59" customWidth="1"/>
    <col min="8980" max="9211" width="9.140625" style="59"/>
    <col min="9212" max="9212" width="3.85546875" style="59" customWidth="1"/>
    <col min="9213" max="9213" width="15.42578125" style="59" customWidth="1"/>
    <col min="9214" max="9235" width="4.140625" style="59" customWidth="1"/>
    <col min="9236" max="9467" width="9.140625" style="59"/>
    <col min="9468" max="9468" width="3.85546875" style="59" customWidth="1"/>
    <col min="9469" max="9469" width="15.42578125" style="59" customWidth="1"/>
    <col min="9470" max="9491" width="4.140625" style="59" customWidth="1"/>
    <col min="9492" max="9723" width="9.140625" style="59"/>
    <col min="9724" max="9724" width="3.85546875" style="59" customWidth="1"/>
    <col min="9725" max="9725" width="15.42578125" style="59" customWidth="1"/>
    <col min="9726" max="9747" width="4.140625" style="59" customWidth="1"/>
    <col min="9748" max="9979" width="9.140625" style="59"/>
    <col min="9980" max="9980" width="3.85546875" style="59" customWidth="1"/>
    <col min="9981" max="9981" width="15.42578125" style="59" customWidth="1"/>
    <col min="9982" max="10003" width="4.140625" style="59" customWidth="1"/>
    <col min="10004" max="10235" width="9.140625" style="59"/>
    <col min="10236" max="10236" width="3.85546875" style="59" customWidth="1"/>
    <col min="10237" max="10237" width="15.42578125" style="59" customWidth="1"/>
    <col min="10238" max="10259" width="4.140625" style="59" customWidth="1"/>
    <col min="10260" max="10491" width="9.140625" style="59"/>
    <col min="10492" max="10492" width="3.85546875" style="59" customWidth="1"/>
    <col min="10493" max="10493" width="15.42578125" style="59" customWidth="1"/>
    <col min="10494" max="10515" width="4.140625" style="59" customWidth="1"/>
    <col min="10516" max="10747" width="9.140625" style="59"/>
    <col min="10748" max="10748" width="3.85546875" style="59" customWidth="1"/>
    <col min="10749" max="10749" width="15.42578125" style="59" customWidth="1"/>
    <col min="10750" max="10771" width="4.140625" style="59" customWidth="1"/>
    <col min="10772" max="11003" width="9.140625" style="59"/>
    <col min="11004" max="11004" width="3.85546875" style="59" customWidth="1"/>
    <col min="11005" max="11005" width="15.42578125" style="59" customWidth="1"/>
    <col min="11006" max="11027" width="4.140625" style="59" customWidth="1"/>
    <col min="11028" max="11259" width="9.140625" style="59"/>
    <col min="11260" max="11260" width="3.85546875" style="59" customWidth="1"/>
    <col min="11261" max="11261" width="15.42578125" style="59" customWidth="1"/>
    <col min="11262" max="11283" width="4.140625" style="59" customWidth="1"/>
    <col min="11284" max="11515" width="9.140625" style="59"/>
    <col min="11516" max="11516" width="3.85546875" style="59" customWidth="1"/>
    <col min="11517" max="11517" width="15.42578125" style="59" customWidth="1"/>
    <col min="11518" max="11539" width="4.140625" style="59" customWidth="1"/>
    <col min="11540" max="11771" width="9.140625" style="59"/>
    <col min="11772" max="11772" width="3.85546875" style="59" customWidth="1"/>
    <col min="11773" max="11773" width="15.42578125" style="59" customWidth="1"/>
    <col min="11774" max="11795" width="4.140625" style="59" customWidth="1"/>
    <col min="11796" max="12027" width="9.140625" style="59"/>
    <col min="12028" max="12028" width="3.85546875" style="59" customWidth="1"/>
    <col min="12029" max="12029" width="15.42578125" style="59" customWidth="1"/>
    <col min="12030" max="12051" width="4.140625" style="59" customWidth="1"/>
    <col min="12052" max="12283" width="9.140625" style="59"/>
    <col min="12284" max="12284" width="3.85546875" style="59" customWidth="1"/>
    <col min="12285" max="12285" width="15.42578125" style="59" customWidth="1"/>
    <col min="12286" max="12307" width="4.140625" style="59" customWidth="1"/>
    <col min="12308" max="12539" width="9.140625" style="59"/>
    <col min="12540" max="12540" width="3.85546875" style="59" customWidth="1"/>
    <col min="12541" max="12541" width="15.42578125" style="59" customWidth="1"/>
    <col min="12542" max="12563" width="4.140625" style="59" customWidth="1"/>
    <col min="12564" max="12795" width="9.140625" style="59"/>
    <col min="12796" max="12796" width="3.85546875" style="59" customWidth="1"/>
    <col min="12797" max="12797" width="15.42578125" style="59" customWidth="1"/>
    <col min="12798" max="12819" width="4.140625" style="59" customWidth="1"/>
    <col min="12820" max="13051" width="9.140625" style="59"/>
    <col min="13052" max="13052" width="3.85546875" style="59" customWidth="1"/>
    <col min="13053" max="13053" width="15.42578125" style="59" customWidth="1"/>
    <col min="13054" max="13075" width="4.140625" style="59" customWidth="1"/>
    <col min="13076" max="13307" width="9.140625" style="59"/>
    <col min="13308" max="13308" width="3.85546875" style="59" customWidth="1"/>
    <col min="13309" max="13309" width="15.42578125" style="59" customWidth="1"/>
    <col min="13310" max="13331" width="4.140625" style="59" customWidth="1"/>
    <col min="13332" max="13563" width="9.140625" style="59"/>
    <col min="13564" max="13564" width="3.85546875" style="59" customWidth="1"/>
    <col min="13565" max="13565" width="15.42578125" style="59" customWidth="1"/>
    <col min="13566" max="13587" width="4.140625" style="59" customWidth="1"/>
    <col min="13588" max="13819" width="9.140625" style="59"/>
    <col min="13820" max="13820" width="3.85546875" style="59" customWidth="1"/>
    <col min="13821" max="13821" width="15.42578125" style="59" customWidth="1"/>
    <col min="13822" max="13843" width="4.140625" style="59" customWidth="1"/>
    <col min="13844" max="14075" width="9.140625" style="59"/>
    <col min="14076" max="14076" width="3.85546875" style="59" customWidth="1"/>
    <col min="14077" max="14077" width="15.42578125" style="59" customWidth="1"/>
    <col min="14078" max="14099" width="4.140625" style="59" customWidth="1"/>
    <col min="14100" max="14331" width="9.140625" style="59"/>
    <col min="14332" max="14332" width="3.85546875" style="59" customWidth="1"/>
    <col min="14333" max="14333" width="15.42578125" style="59" customWidth="1"/>
    <col min="14334" max="14355" width="4.140625" style="59" customWidth="1"/>
    <col min="14356" max="14587" width="9.140625" style="59"/>
    <col min="14588" max="14588" width="3.85546875" style="59" customWidth="1"/>
    <col min="14589" max="14589" width="15.42578125" style="59" customWidth="1"/>
    <col min="14590" max="14611" width="4.140625" style="59" customWidth="1"/>
    <col min="14612" max="14843" width="9.140625" style="59"/>
    <col min="14844" max="14844" width="3.85546875" style="59" customWidth="1"/>
    <col min="14845" max="14845" width="15.42578125" style="59" customWidth="1"/>
    <col min="14846" max="14867" width="4.140625" style="59" customWidth="1"/>
    <col min="14868" max="15099" width="9.140625" style="59"/>
    <col min="15100" max="15100" width="3.85546875" style="59" customWidth="1"/>
    <col min="15101" max="15101" width="15.42578125" style="59" customWidth="1"/>
    <col min="15102" max="15123" width="4.140625" style="59" customWidth="1"/>
    <col min="15124" max="15355" width="9.140625" style="59"/>
    <col min="15356" max="15356" width="3.85546875" style="59" customWidth="1"/>
    <col min="15357" max="15357" width="15.42578125" style="59" customWidth="1"/>
    <col min="15358" max="15379" width="4.140625" style="59" customWidth="1"/>
    <col min="15380" max="15611" width="9.140625" style="59"/>
    <col min="15612" max="15612" width="3.85546875" style="59" customWidth="1"/>
    <col min="15613" max="15613" width="15.42578125" style="59" customWidth="1"/>
    <col min="15614" max="15635" width="4.140625" style="59" customWidth="1"/>
    <col min="15636" max="15867" width="9.140625" style="59"/>
    <col min="15868" max="15868" width="3.85546875" style="59" customWidth="1"/>
    <col min="15869" max="15869" width="15.42578125" style="59" customWidth="1"/>
    <col min="15870" max="15891" width="4.140625" style="59" customWidth="1"/>
    <col min="15892" max="16123" width="9.140625" style="59"/>
    <col min="16124" max="16124" width="3.85546875" style="59" customWidth="1"/>
    <col min="16125" max="16125" width="15.42578125" style="59" customWidth="1"/>
    <col min="16126" max="16147" width="4.140625" style="59" customWidth="1"/>
    <col min="16148" max="16384" width="9.140625" style="59"/>
  </cols>
  <sheetData>
    <row r="1" spans="1:20" x14ac:dyDescent="0.2">
      <c r="B1" s="142" t="s">
        <v>0</v>
      </c>
      <c r="C1" s="142"/>
      <c r="D1" s="142"/>
      <c r="E1" s="142"/>
      <c r="F1" s="142"/>
      <c r="G1" s="60"/>
      <c r="H1" s="143" t="s">
        <v>1</v>
      </c>
      <c r="I1" s="143"/>
      <c r="J1" s="143"/>
      <c r="K1" s="143"/>
      <c r="L1" s="143"/>
      <c r="M1" s="143" t="s">
        <v>185</v>
      </c>
      <c r="N1" s="143"/>
      <c r="O1" s="143"/>
      <c r="P1" s="143"/>
      <c r="Q1" s="143"/>
    </row>
    <row r="2" spans="1:20" x14ac:dyDescent="0.2">
      <c r="B2" s="61" t="s">
        <v>3</v>
      </c>
      <c r="C2" s="62">
        <v>15</v>
      </c>
      <c r="D2" s="62">
        <v>15</v>
      </c>
      <c r="E2" s="63"/>
      <c r="F2" s="63"/>
      <c r="K2" s="126">
        <v>43074</v>
      </c>
      <c r="L2" s="126"/>
      <c r="M2" s="126"/>
      <c r="N2" s="126"/>
      <c r="O2" s="63"/>
      <c r="P2" s="63"/>
      <c r="Q2" s="63"/>
    </row>
    <row r="3" spans="1:20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64"/>
      <c r="S3" s="64"/>
      <c r="T3" s="65"/>
    </row>
    <row r="4" spans="1:20" ht="67.5" thickBot="1" x14ac:dyDescent="0.25">
      <c r="A4" s="129"/>
      <c r="B4" s="130"/>
      <c r="C4" s="66" t="s">
        <v>33</v>
      </c>
      <c r="D4" s="67" t="s">
        <v>32</v>
      </c>
      <c r="E4" s="68" t="s">
        <v>46</v>
      </c>
      <c r="F4" s="68" t="s">
        <v>57</v>
      </c>
      <c r="G4" s="68" t="s">
        <v>55</v>
      </c>
      <c r="H4" s="68" t="s">
        <v>83</v>
      </c>
      <c r="I4" s="69" t="s">
        <v>29</v>
      </c>
      <c r="J4" s="68" t="s">
        <v>41</v>
      </c>
      <c r="K4" s="68" t="s">
        <v>34</v>
      </c>
      <c r="L4" s="68" t="s">
        <v>39</v>
      </c>
      <c r="M4" s="68" t="s">
        <v>77</v>
      </c>
      <c r="N4" s="68" t="s">
        <v>45</v>
      </c>
      <c r="O4" s="68" t="s">
        <v>54</v>
      </c>
      <c r="P4" s="69"/>
      <c r="Q4" s="70"/>
      <c r="R4" s="67"/>
      <c r="S4" s="67"/>
      <c r="T4" s="65"/>
    </row>
    <row r="5" spans="1:20" ht="11.25" customHeight="1" x14ac:dyDescent="0.2">
      <c r="A5" s="134" t="s">
        <v>5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3"/>
      <c r="T5" s="65"/>
    </row>
    <row r="6" spans="1:20" x14ac:dyDescent="0.2">
      <c r="A6" s="135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6"/>
      <c r="S6" s="76"/>
      <c r="T6" s="65"/>
    </row>
    <row r="7" spans="1:20" x14ac:dyDescent="0.2">
      <c r="A7" s="135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76"/>
      <c r="S7" s="76"/>
      <c r="T7" s="65"/>
    </row>
    <row r="8" spans="1:20" ht="12.75" thickBot="1" x14ac:dyDescent="0.25">
      <c r="A8" s="136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79"/>
      <c r="T8" s="65"/>
    </row>
    <row r="9" spans="1:20" ht="11.25" customHeight="1" x14ac:dyDescent="0.2">
      <c r="A9" s="134" t="s">
        <v>6</v>
      </c>
      <c r="B9" s="71" t="s">
        <v>38</v>
      </c>
      <c r="C9" s="72"/>
      <c r="D9" s="72"/>
      <c r="E9" s="72"/>
      <c r="F9" s="72">
        <v>35</v>
      </c>
      <c r="G9" s="72">
        <v>15</v>
      </c>
      <c r="H9" s="72">
        <v>15</v>
      </c>
      <c r="I9" s="72"/>
      <c r="J9" s="72">
        <v>30</v>
      </c>
      <c r="K9" s="72"/>
      <c r="L9" s="72"/>
      <c r="M9" s="72"/>
      <c r="N9" s="72"/>
      <c r="O9" s="72"/>
      <c r="P9" s="72"/>
      <c r="Q9" s="73"/>
      <c r="R9" s="73"/>
      <c r="S9" s="73"/>
      <c r="T9" s="65"/>
    </row>
    <row r="10" spans="1:20" x14ac:dyDescent="0.2">
      <c r="A10" s="135"/>
      <c r="B10" s="80" t="s">
        <v>114</v>
      </c>
      <c r="C10" s="75"/>
      <c r="D10" s="75"/>
      <c r="E10" s="75">
        <v>15</v>
      </c>
      <c r="F10" s="75"/>
      <c r="G10" s="75"/>
      <c r="H10" s="75"/>
      <c r="I10" s="75">
        <v>250</v>
      </c>
      <c r="J10" s="75"/>
      <c r="K10" s="75">
        <v>5</v>
      </c>
      <c r="L10" s="75"/>
      <c r="M10" s="75"/>
      <c r="N10" s="75"/>
      <c r="O10" s="75"/>
      <c r="P10" s="75"/>
      <c r="Q10" s="76"/>
      <c r="R10" s="76"/>
      <c r="S10" s="76"/>
      <c r="T10" s="65"/>
    </row>
    <row r="11" spans="1:20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76"/>
      <c r="S11" s="76"/>
      <c r="T11" s="65"/>
    </row>
    <row r="12" spans="1:20" ht="12.75" thickBot="1" x14ac:dyDescent="0.25">
      <c r="A12" s="136"/>
      <c r="B12" s="77" t="s">
        <v>32</v>
      </c>
      <c r="C12" s="78"/>
      <c r="D12" s="78">
        <v>18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9"/>
      <c r="S12" s="79"/>
      <c r="T12" s="65"/>
    </row>
    <row r="13" spans="1:20" ht="11.25" customHeight="1" x14ac:dyDescent="0.2">
      <c r="A13" s="134" t="s">
        <v>7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3"/>
      <c r="T13" s="65"/>
    </row>
    <row r="14" spans="1:20" x14ac:dyDescent="0.2">
      <c r="A14" s="135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76"/>
      <c r="S14" s="76"/>
      <c r="T14" s="65"/>
    </row>
    <row r="15" spans="1:20" x14ac:dyDescent="0.2">
      <c r="A15" s="135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76"/>
      <c r="S15" s="76"/>
      <c r="T15" s="65"/>
    </row>
    <row r="16" spans="1:20" ht="12.75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9"/>
      <c r="S16" s="79"/>
      <c r="T16" s="65"/>
    </row>
    <row r="17" spans="1:20" ht="12.75" thickBot="1" x14ac:dyDescent="0.25">
      <c r="A17" s="81">
        <f>SUM(C2)</f>
        <v>15</v>
      </c>
      <c r="B17" s="82" t="s">
        <v>69</v>
      </c>
      <c r="C17" s="93">
        <f t="shared" ref="C17:S17" si="0">SUM(C5:C12)</f>
        <v>40</v>
      </c>
      <c r="D17" s="93">
        <f t="shared" si="0"/>
        <v>18</v>
      </c>
      <c r="E17" s="93">
        <f t="shared" si="0"/>
        <v>15</v>
      </c>
      <c r="F17" s="93">
        <f t="shared" si="0"/>
        <v>35</v>
      </c>
      <c r="G17" s="93">
        <f t="shared" si="0"/>
        <v>15</v>
      </c>
      <c r="H17" s="93">
        <f t="shared" si="0"/>
        <v>15</v>
      </c>
      <c r="I17" s="93">
        <f t="shared" si="0"/>
        <v>250</v>
      </c>
      <c r="J17" s="93">
        <f t="shared" si="0"/>
        <v>30</v>
      </c>
      <c r="K17" s="93">
        <f t="shared" si="0"/>
        <v>5</v>
      </c>
      <c r="L17" s="93">
        <f t="shared" si="0"/>
        <v>0</v>
      </c>
      <c r="M17" s="93">
        <f t="shared" si="0"/>
        <v>0</v>
      </c>
      <c r="N17" s="93">
        <f t="shared" si="0"/>
        <v>0</v>
      </c>
      <c r="O17" s="93">
        <f t="shared" si="0"/>
        <v>0</v>
      </c>
      <c r="P17" s="93">
        <f t="shared" si="0"/>
        <v>0</v>
      </c>
      <c r="Q17" s="93">
        <f t="shared" si="0"/>
        <v>0</v>
      </c>
      <c r="R17" s="93">
        <f t="shared" si="0"/>
        <v>0</v>
      </c>
      <c r="S17" s="93">
        <f t="shared" si="0"/>
        <v>0</v>
      </c>
      <c r="T17" s="65"/>
    </row>
    <row r="18" spans="1:20" x14ac:dyDescent="0.2">
      <c r="A18" s="83"/>
      <c r="B18" s="84" t="s">
        <v>70</v>
      </c>
      <c r="C18" s="95">
        <f>SUM(A17*C17)/1000</f>
        <v>0.6</v>
      </c>
      <c r="D18" s="95">
        <f>+(A17*D17)/1000</f>
        <v>0.27</v>
      </c>
      <c r="E18" s="95">
        <f>+(A17*E17)/1000</f>
        <v>0.22500000000000001</v>
      </c>
      <c r="F18" s="95">
        <f>+(A17*F17)/1000</f>
        <v>0.52500000000000002</v>
      </c>
      <c r="G18" s="95">
        <f>+(A17*G17)/1000</f>
        <v>0.22500000000000001</v>
      </c>
      <c r="H18" s="95">
        <f>+(A17*H17)/1000</f>
        <v>0.22500000000000001</v>
      </c>
      <c r="I18" s="95">
        <f>+(A17*I17)/1000</f>
        <v>3.75</v>
      </c>
      <c r="J18" s="95">
        <f>+(A17*J17)/1000</f>
        <v>0.45</v>
      </c>
      <c r="K18" s="95">
        <f>+(A17*K17)/1000</f>
        <v>7.4999999999999997E-2</v>
      </c>
      <c r="L18" s="95">
        <f>+(A17*L17)/1000</f>
        <v>0</v>
      </c>
      <c r="M18" s="95">
        <f>+(A17*M17)/1000</f>
        <v>0</v>
      </c>
      <c r="N18" s="95">
        <f>+(A17*N17)/1000</f>
        <v>0</v>
      </c>
      <c r="O18" s="95">
        <f>+(A17*O17)/1000</f>
        <v>0</v>
      </c>
      <c r="P18" s="95">
        <f>+(A17*P17)/1000</f>
        <v>0</v>
      </c>
      <c r="Q18" s="95">
        <f>+(A17*Q17)/1000</f>
        <v>0</v>
      </c>
      <c r="R18" s="95">
        <f>+(A17*R17)/1000</f>
        <v>0</v>
      </c>
      <c r="S18" s="95">
        <f>+(A17*S17)/1000</f>
        <v>0</v>
      </c>
      <c r="T18" s="65"/>
    </row>
    <row r="19" spans="1:20" x14ac:dyDescent="0.2">
      <c r="A19" s="81">
        <f>SUM(D2)</f>
        <v>15</v>
      </c>
      <c r="B19" s="84" t="s">
        <v>71</v>
      </c>
      <c r="C19" s="96">
        <f t="shared" ref="C19:S19" si="1">SUM(C13:C16)</f>
        <v>0</v>
      </c>
      <c r="D19" s="96">
        <f t="shared" si="1"/>
        <v>0</v>
      </c>
      <c r="E19" s="96">
        <f t="shared" si="1"/>
        <v>0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 t="shared" si="1"/>
        <v>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65"/>
    </row>
    <row r="20" spans="1:20" ht="12.75" thickBot="1" x14ac:dyDescent="0.25">
      <c r="A20" s="85"/>
      <c r="B20" s="86" t="s">
        <v>72</v>
      </c>
      <c r="C20" s="98">
        <f>SUM(A19*C19)/1000</f>
        <v>0</v>
      </c>
      <c r="D20" s="98">
        <f>+(A19*D19)/1000</f>
        <v>0</v>
      </c>
      <c r="E20" s="98">
        <f>+(A19*E19)/1000</f>
        <v>0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0</v>
      </c>
      <c r="J20" s="98">
        <f>+(A19*J19)/1000</f>
        <v>0</v>
      </c>
      <c r="K20" s="98">
        <f>+(A19*K19)/1000</f>
        <v>0</v>
      </c>
      <c r="L20" s="98">
        <f>+(A19*L19)/1000</f>
        <v>0</v>
      </c>
      <c r="M20" s="98">
        <f>+(A19*M19)/1000</f>
        <v>0</v>
      </c>
      <c r="N20" s="98">
        <f>+(A19*N19)/1000</f>
        <v>0</v>
      </c>
      <c r="O20" s="98">
        <f>+(A19*O19)/1000</f>
        <v>0</v>
      </c>
      <c r="P20" s="98">
        <f>+(A19*P19)/1000</f>
        <v>0</v>
      </c>
      <c r="Q20" s="98">
        <f>+(A19*Q19)/1000</f>
        <v>0</v>
      </c>
      <c r="R20" s="99">
        <f>+(A19*R19)/1000</f>
        <v>0</v>
      </c>
      <c r="S20" s="99">
        <f>+(A19*S19)/1000</f>
        <v>0</v>
      </c>
      <c r="T20" s="65"/>
    </row>
    <row r="21" spans="1:20" ht="27.75" customHeight="1" x14ac:dyDescent="0.2">
      <c r="A21" s="138" t="s">
        <v>8</v>
      </c>
      <c r="B21" s="139"/>
      <c r="C21" s="100">
        <f>+C20+C18</f>
        <v>0.6</v>
      </c>
      <c r="D21" s="100">
        <f t="shared" ref="D21:S21" si="2">+D20+D18</f>
        <v>0.27</v>
      </c>
      <c r="E21" s="100">
        <f t="shared" si="2"/>
        <v>0.22500000000000001</v>
      </c>
      <c r="F21" s="100">
        <f t="shared" si="2"/>
        <v>0.52500000000000002</v>
      </c>
      <c r="G21" s="100">
        <f t="shared" si="2"/>
        <v>0.22500000000000001</v>
      </c>
      <c r="H21" s="100">
        <f t="shared" si="2"/>
        <v>0.22500000000000001</v>
      </c>
      <c r="I21" s="100">
        <f t="shared" si="2"/>
        <v>3.75</v>
      </c>
      <c r="J21" s="100">
        <f t="shared" si="2"/>
        <v>0.45</v>
      </c>
      <c r="K21" s="100">
        <f t="shared" si="2"/>
        <v>7.4999999999999997E-2</v>
      </c>
      <c r="L21" s="100">
        <f t="shared" si="2"/>
        <v>0</v>
      </c>
      <c r="M21" s="100">
        <f t="shared" si="2"/>
        <v>0</v>
      </c>
      <c r="N21" s="100">
        <f t="shared" si="2"/>
        <v>0</v>
      </c>
      <c r="O21" s="100">
        <f t="shared" si="2"/>
        <v>0</v>
      </c>
      <c r="P21" s="100">
        <f t="shared" si="2"/>
        <v>0</v>
      </c>
      <c r="Q21" s="100">
        <f t="shared" si="2"/>
        <v>0</v>
      </c>
      <c r="R21" s="101">
        <f t="shared" si="2"/>
        <v>0</v>
      </c>
      <c r="S21" s="101">
        <f t="shared" si="2"/>
        <v>0</v>
      </c>
      <c r="T21" s="65"/>
    </row>
    <row r="22" spans="1:20" x14ac:dyDescent="0.2">
      <c r="A22" s="131" t="s">
        <v>9</v>
      </c>
      <c r="B22" s="133"/>
      <c r="C22" s="102">
        <v>262</v>
      </c>
      <c r="D22" s="102">
        <v>1850</v>
      </c>
      <c r="E22" s="102">
        <v>2948</v>
      </c>
      <c r="F22" s="102">
        <v>1550</v>
      </c>
      <c r="G22" s="102">
        <v>708</v>
      </c>
      <c r="H22" s="102">
        <v>784</v>
      </c>
      <c r="I22" s="102">
        <v>153</v>
      </c>
      <c r="J22" s="102">
        <v>187</v>
      </c>
      <c r="K22" s="102">
        <v>147</v>
      </c>
      <c r="L22" s="102">
        <v>330</v>
      </c>
      <c r="M22" s="102">
        <v>348</v>
      </c>
      <c r="N22" s="102">
        <v>160</v>
      </c>
      <c r="O22" s="102">
        <v>227</v>
      </c>
      <c r="P22" s="102"/>
      <c r="Q22" s="102"/>
      <c r="R22" s="103"/>
      <c r="S22" s="103"/>
      <c r="T22" s="65"/>
    </row>
    <row r="23" spans="1:20" x14ac:dyDescent="0.2">
      <c r="A23" s="87">
        <f>SUM(A17)</f>
        <v>15</v>
      </c>
      <c r="B23" s="88" t="s">
        <v>10</v>
      </c>
      <c r="C23" s="104">
        <f>SUM(C18*C22)</f>
        <v>157.19999999999999</v>
      </c>
      <c r="D23" s="104">
        <f>SUM(D18*D22)</f>
        <v>499.50000000000006</v>
      </c>
      <c r="E23" s="104">
        <f t="shared" ref="E23:S23" si="3">SUM(E18*E22)</f>
        <v>663.30000000000007</v>
      </c>
      <c r="F23" s="104">
        <f t="shared" si="3"/>
        <v>813.75</v>
      </c>
      <c r="G23" s="104">
        <f t="shared" si="3"/>
        <v>159.30000000000001</v>
      </c>
      <c r="H23" s="104">
        <f t="shared" si="3"/>
        <v>176.4</v>
      </c>
      <c r="I23" s="104">
        <f t="shared" si="3"/>
        <v>573.75</v>
      </c>
      <c r="J23" s="104">
        <f t="shared" si="3"/>
        <v>84.15</v>
      </c>
      <c r="K23" s="104">
        <f t="shared" si="3"/>
        <v>11.025</v>
      </c>
      <c r="L23" s="104">
        <f t="shared" si="3"/>
        <v>0</v>
      </c>
      <c r="M23" s="104">
        <f t="shared" si="3"/>
        <v>0</v>
      </c>
      <c r="N23" s="104">
        <f t="shared" si="3"/>
        <v>0</v>
      </c>
      <c r="O23" s="104">
        <f t="shared" si="3"/>
        <v>0</v>
      </c>
      <c r="P23" s="104">
        <f t="shared" si="3"/>
        <v>0</v>
      </c>
      <c r="Q23" s="104">
        <f t="shared" si="3"/>
        <v>0</v>
      </c>
      <c r="R23" s="104">
        <f t="shared" si="3"/>
        <v>0</v>
      </c>
      <c r="S23" s="104">
        <f t="shared" si="3"/>
        <v>0</v>
      </c>
      <c r="T23" s="89">
        <f>SUM(C23:S23)</f>
        <v>3138.3750000000005</v>
      </c>
    </row>
    <row r="24" spans="1:20" x14ac:dyDescent="0.2">
      <c r="A24" s="87">
        <f>SUM(A19)</f>
        <v>15</v>
      </c>
      <c r="B24" s="88" t="s">
        <v>10</v>
      </c>
      <c r="C24" s="104">
        <f>SUM(C20*C22)</f>
        <v>0</v>
      </c>
      <c r="D24" s="104">
        <f>SUM(D20*D22)</f>
        <v>0</v>
      </c>
      <c r="E24" s="104">
        <f t="shared" ref="E24:S24" si="4">SUM(E20*E22)</f>
        <v>0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0</v>
      </c>
      <c r="O24" s="104">
        <f t="shared" si="4"/>
        <v>0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89">
        <f>SUM(C24:S24)</f>
        <v>0</v>
      </c>
    </row>
    <row r="25" spans="1:20" x14ac:dyDescent="0.2">
      <c r="A25" s="140" t="s">
        <v>11</v>
      </c>
      <c r="B25" s="141"/>
      <c r="C25" s="105">
        <f>SUM(C23:C24)</f>
        <v>157.19999999999999</v>
      </c>
      <c r="D25" s="105">
        <f t="shared" ref="D25:S25" si="5">+D21*D22</f>
        <v>499.50000000000006</v>
      </c>
      <c r="E25" s="105">
        <f t="shared" si="5"/>
        <v>663.30000000000007</v>
      </c>
      <c r="F25" s="105">
        <f t="shared" si="5"/>
        <v>813.75</v>
      </c>
      <c r="G25" s="105">
        <f t="shared" si="5"/>
        <v>159.30000000000001</v>
      </c>
      <c r="H25" s="105">
        <f t="shared" si="5"/>
        <v>176.4</v>
      </c>
      <c r="I25" s="105">
        <f t="shared" si="5"/>
        <v>573.75</v>
      </c>
      <c r="J25" s="105">
        <f t="shared" si="5"/>
        <v>84.15</v>
      </c>
      <c r="K25" s="105">
        <f t="shared" si="5"/>
        <v>11.025</v>
      </c>
      <c r="L25" s="105">
        <f t="shared" si="5"/>
        <v>0</v>
      </c>
      <c r="M25" s="105">
        <f t="shared" si="5"/>
        <v>0</v>
      </c>
      <c r="N25" s="105">
        <f t="shared" si="5"/>
        <v>0</v>
      </c>
      <c r="O25" s="105">
        <f t="shared" si="5"/>
        <v>0</v>
      </c>
      <c r="P25" s="105">
        <f t="shared" si="5"/>
        <v>0</v>
      </c>
      <c r="Q25" s="105">
        <f t="shared" si="5"/>
        <v>0</v>
      </c>
      <c r="R25" s="106">
        <f t="shared" si="5"/>
        <v>0</v>
      </c>
      <c r="S25" s="106">
        <f t="shared" si="5"/>
        <v>0</v>
      </c>
      <c r="T25" s="89">
        <f>SUM(C25:S25)</f>
        <v>3138.3750000000005</v>
      </c>
    </row>
    <row r="26" spans="1:20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</row>
    <row r="27" spans="1:20" s="110" customForma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8"/>
    </row>
  </sheetData>
  <mergeCells count="12">
    <mergeCell ref="A25:B25"/>
    <mergeCell ref="B1:F1"/>
    <mergeCell ref="H1:L1"/>
    <mergeCell ref="M1:Q1"/>
    <mergeCell ref="K2:N2"/>
    <mergeCell ref="A3:B4"/>
    <mergeCell ref="C3:Q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" zoomScaleNormal="100" workbookViewId="0">
      <selection activeCell="S37" sqref="S37"/>
    </sheetView>
  </sheetViews>
  <sheetFormatPr defaultRowHeight="12" x14ac:dyDescent="0.2"/>
  <cols>
    <col min="1" max="1" width="3.140625" style="59" customWidth="1"/>
    <col min="2" max="2" width="12.5703125" style="59" customWidth="1"/>
    <col min="3" max="21" width="6.7109375" style="59" customWidth="1"/>
    <col min="22" max="24" width="5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68</v>
      </c>
      <c r="D2" s="62">
        <v>65</v>
      </c>
      <c r="E2" s="63"/>
      <c r="F2" s="63"/>
      <c r="G2" s="63"/>
      <c r="H2" s="63"/>
      <c r="I2" s="63"/>
      <c r="J2" s="63"/>
      <c r="P2" s="126">
        <v>43075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55.5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84</v>
      </c>
      <c r="H4" s="68" t="s">
        <v>53</v>
      </c>
      <c r="I4" s="69" t="s">
        <v>60</v>
      </c>
      <c r="J4" s="68" t="s">
        <v>68</v>
      </c>
      <c r="K4" s="68" t="s">
        <v>55</v>
      </c>
      <c r="L4" s="68" t="s">
        <v>50</v>
      </c>
      <c r="M4" s="68" t="s">
        <v>85</v>
      </c>
      <c r="N4" s="69" t="s">
        <v>39</v>
      </c>
      <c r="O4" s="68" t="s">
        <v>52</v>
      </c>
      <c r="P4" s="68" t="s">
        <v>54</v>
      </c>
      <c r="Q4" s="68" t="s">
        <v>75</v>
      </c>
      <c r="R4" s="68" t="s">
        <v>82</v>
      </c>
      <c r="S4" s="68" t="s">
        <v>76</v>
      </c>
      <c r="T4" s="68" t="s">
        <v>34</v>
      </c>
      <c r="U4" s="69" t="s">
        <v>44</v>
      </c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36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70</v>
      </c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86</v>
      </c>
      <c r="C6" s="75"/>
      <c r="D6" s="75">
        <v>6</v>
      </c>
      <c r="E6" s="75"/>
      <c r="F6" s="75"/>
      <c r="G6" s="75">
        <v>120</v>
      </c>
      <c r="H6" s="75">
        <v>15</v>
      </c>
      <c r="I6" s="75"/>
      <c r="J6" s="75"/>
      <c r="K6" s="75"/>
      <c r="L6" s="75"/>
      <c r="M6" s="75">
        <v>15</v>
      </c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117</v>
      </c>
      <c r="C7" s="75"/>
      <c r="D7" s="75"/>
      <c r="E7" s="75">
        <v>7</v>
      </c>
      <c r="F7" s="75"/>
      <c r="G7" s="75"/>
      <c r="H7" s="75">
        <v>20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49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105</v>
      </c>
      <c r="C9" s="72"/>
      <c r="D9" s="72"/>
      <c r="E9" s="72"/>
      <c r="F9" s="72"/>
      <c r="G9" s="72"/>
      <c r="H9" s="72"/>
      <c r="I9" s="72"/>
      <c r="J9" s="72">
        <v>50</v>
      </c>
      <c r="K9" s="72">
        <v>15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ht="24.75" customHeight="1" x14ac:dyDescent="0.2">
      <c r="A10" s="135"/>
      <c r="B10" s="80" t="s">
        <v>118</v>
      </c>
      <c r="C10" s="75"/>
      <c r="D10" s="75"/>
      <c r="E10" s="75"/>
      <c r="F10" s="75">
        <v>15</v>
      </c>
      <c r="G10" s="75"/>
      <c r="H10" s="75"/>
      <c r="I10" s="75">
        <v>75</v>
      </c>
      <c r="J10" s="75"/>
      <c r="K10" s="75"/>
      <c r="L10" s="75"/>
      <c r="M10" s="75"/>
      <c r="N10" s="75"/>
      <c r="O10" s="75"/>
      <c r="P10" s="75"/>
      <c r="Q10" s="75"/>
      <c r="R10" s="75"/>
      <c r="S10" s="75">
        <v>50</v>
      </c>
      <c r="T10" s="75">
        <v>5</v>
      </c>
      <c r="U10" s="75"/>
      <c r="V10" s="76"/>
      <c r="W10" s="76"/>
      <c r="X10" s="76"/>
      <c r="Y10" s="65"/>
    </row>
    <row r="11" spans="1:25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39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v>100</v>
      </c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165</v>
      </c>
      <c r="C14" s="75"/>
      <c r="D14" s="75">
        <v>10</v>
      </c>
      <c r="E14" s="75"/>
      <c r="F14" s="75"/>
      <c r="G14" s="75"/>
      <c r="H14" s="75">
        <v>12</v>
      </c>
      <c r="I14" s="75"/>
      <c r="J14" s="75"/>
      <c r="K14" s="75">
        <v>5</v>
      </c>
      <c r="L14" s="75"/>
      <c r="M14" s="75"/>
      <c r="N14" s="75"/>
      <c r="O14" s="92">
        <f>1/10</f>
        <v>0.1</v>
      </c>
      <c r="P14" s="92">
        <v>25</v>
      </c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 t="s">
        <v>173</v>
      </c>
      <c r="C15" s="75">
        <v>40</v>
      </c>
      <c r="D15" s="75"/>
      <c r="E15" s="75">
        <v>7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hidden="1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68</v>
      </c>
      <c r="B17" s="82" t="s">
        <v>69</v>
      </c>
      <c r="C17" s="93">
        <f>SUM(C5:C12)</f>
        <v>80</v>
      </c>
      <c r="D17" s="93">
        <f t="shared" ref="D17:X17" si="0">SUM(D5:D12)</f>
        <v>6</v>
      </c>
      <c r="E17" s="93">
        <f t="shared" si="0"/>
        <v>7</v>
      </c>
      <c r="F17" s="93">
        <f t="shared" si="0"/>
        <v>15</v>
      </c>
      <c r="G17" s="93">
        <f t="shared" si="0"/>
        <v>120</v>
      </c>
      <c r="H17" s="93">
        <f t="shared" si="0"/>
        <v>35</v>
      </c>
      <c r="I17" s="93">
        <f t="shared" si="0"/>
        <v>75</v>
      </c>
      <c r="J17" s="93">
        <f t="shared" si="0"/>
        <v>50</v>
      </c>
      <c r="K17" s="93">
        <f t="shared" si="0"/>
        <v>15</v>
      </c>
      <c r="L17" s="93">
        <f t="shared" si="0"/>
        <v>0</v>
      </c>
      <c r="M17" s="93">
        <f t="shared" si="0"/>
        <v>15</v>
      </c>
      <c r="N17" s="93">
        <f t="shared" si="0"/>
        <v>0</v>
      </c>
      <c r="O17" s="93">
        <f t="shared" si="0"/>
        <v>0</v>
      </c>
      <c r="P17" s="93">
        <f t="shared" si="0"/>
        <v>0</v>
      </c>
      <c r="Q17" s="93">
        <f t="shared" si="0"/>
        <v>70</v>
      </c>
      <c r="R17" s="93">
        <f t="shared" si="0"/>
        <v>70</v>
      </c>
      <c r="S17" s="93">
        <f t="shared" si="0"/>
        <v>50</v>
      </c>
      <c r="T17" s="93">
        <f t="shared" si="0"/>
        <v>5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5.44</v>
      </c>
      <c r="D18" s="95">
        <f>+(A17*D17)/1000</f>
        <v>0.40799999999999997</v>
      </c>
      <c r="E18" s="95">
        <f>+(A17*E17)/1000</f>
        <v>0.47599999999999998</v>
      </c>
      <c r="F18" s="95">
        <f>+(A17*F17)/1000</f>
        <v>1.02</v>
      </c>
      <c r="G18" s="95">
        <f>+(A17*G17)/1000</f>
        <v>8.16</v>
      </c>
      <c r="H18" s="95">
        <f>+(A17*H17)/1000</f>
        <v>2.38</v>
      </c>
      <c r="I18" s="95">
        <f>+(A17*I17)/1000</f>
        <v>5.0999999999999996</v>
      </c>
      <c r="J18" s="95">
        <f>+(A17*J17)/1000</f>
        <v>3.4</v>
      </c>
      <c r="K18" s="95">
        <f>+(A17*K17)/1000</f>
        <v>1.02</v>
      </c>
      <c r="L18" s="95">
        <f>+(A17*L17)/1000</f>
        <v>0</v>
      </c>
      <c r="M18" s="95">
        <f>+(A17*M17)/1000</f>
        <v>1.02</v>
      </c>
      <c r="N18" s="95">
        <f>+(A17*N17)/1000</f>
        <v>0</v>
      </c>
      <c r="O18" s="95">
        <f>+(A17*O17)</f>
        <v>0</v>
      </c>
      <c r="P18" s="95">
        <f>+(A17*P17)/1000</f>
        <v>0</v>
      </c>
      <c r="Q18" s="95">
        <f>+(A17*Q17)/1000</f>
        <v>4.76</v>
      </c>
      <c r="R18" s="95">
        <f>+(A17*R17)/1000</f>
        <v>4.76</v>
      </c>
      <c r="S18" s="95">
        <f>+(A17*S17)/1000</f>
        <v>3.4</v>
      </c>
      <c r="T18" s="95">
        <f>+(A17*T17)/1000</f>
        <v>0.34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65</v>
      </c>
      <c r="B19" s="84" t="s">
        <v>71</v>
      </c>
      <c r="C19" s="96">
        <f>SUM(C13:C16)</f>
        <v>40</v>
      </c>
      <c r="D19" s="96">
        <f t="shared" ref="D19:X19" si="1">SUM(D13:D16)</f>
        <v>10</v>
      </c>
      <c r="E19" s="96">
        <f t="shared" si="1"/>
        <v>7</v>
      </c>
      <c r="F19" s="96">
        <f t="shared" si="1"/>
        <v>0</v>
      </c>
      <c r="G19" s="96">
        <f t="shared" si="1"/>
        <v>0</v>
      </c>
      <c r="H19" s="96">
        <f t="shared" si="1"/>
        <v>12</v>
      </c>
      <c r="I19" s="96">
        <f t="shared" si="1"/>
        <v>0</v>
      </c>
      <c r="J19" s="96">
        <f t="shared" si="1"/>
        <v>0</v>
      </c>
      <c r="K19" s="96">
        <f t="shared" si="1"/>
        <v>5</v>
      </c>
      <c r="L19" s="96">
        <f t="shared" si="1"/>
        <v>0</v>
      </c>
      <c r="M19" s="96">
        <f t="shared" si="1"/>
        <v>0</v>
      </c>
      <c r="N19" s="96">
        <f>SUM(N13:N16)</f>
        <v>100</v>
      </c>
      <c r="O19" s="96">
        <f t="shared" si="1"/>
        <v>0.1</v>
      </c>
      <c r="P19" s="96">
        <f t="shared" si="1"/>
        <v>25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7">
        <f t="shared" si="1"/>
        <v>0</v>
      </c>
      <c r="X19" s="97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2.6</v>
      </c>
      <c r="D20" s="98">
        <f>+(A19*D19)/1000</f>
        <v>0.65</v>
      </c>
      <c r="E20" s="98">
        <f>+(A19*E19)/1000</f>
        <v>0.45500000000000002</v>
      </c>
      <c r="F20" s="98">
        <f>+(A19*F19)/1000</f>
        <v>0</v>
      </c>
      <c r="G20" s="98">
        <f>+(A19*G19)/1000</f>
        <v>0</v>
      </c>
      <c r="H20" s="98">
        <f>+(A19*H19)/1000</f>
        <v>0.78</v>
      </c>
      <c r="I20" s="98">
        <f>+(A19*I19)/1000</f>
        <v>0</v>
      </c>
      <c r="J20" s="98">
        <f>+(A19*J19)/1000</f>
        <v>0</v>
      </c>
      <c r="K20" s="98">
        <f>+(A19*K19)/1000</f>
        <v>0.32500000000000001</v>
      </c>
      <c r="L20" s="98">
        <f>+(A19*L19)/1000</f>
        <v>0</v>
      </c>
      <c r="M20" s="98">
        <f>+(A19*M19)/1000</f>
        <v>0</v>
      </c>
      <c r="N20" s="98">
        <f>+(A19*N19)/1000</f>
        <v>6.5</v>
      </c>
      <c r="O20" s="98">
        <f>+(A19*O19)</f>
        <v>6.5</v>
      </c>
      <c r="P20" s="98">
        <f>+(A19*P19)/1000</f>
        <v>1.625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29.25" customHeight="1" x14ac:dyDescent="0.2">
      <c r="A21" s="138" t="s">
        <v>8</v>
      </c>
      <c r="B21" s="139"/>
      <c r="C21" s="100">
        <f>+C20+C18</f>
        <v>8.0400000000000009</v>
      </c>
      <c r="D21" s="100">
        <f t="shared" ref="D21:X21" si="2">+D20+D18</f>
        <v>1.0580000000000001</v>
      </c>
      <c r="E21" s="100">
        <f t="shared" si="2"/>
        <v>0.93100000000000005</v>
      </c>
      <c r="F21" s="100">
        <f t="shared" si="2"/>
        <v>1.02</v>
      </c>
      <c r="G21" s="100">
        <f t="shared" si="2"/>
        <v>8.16</v>
      </c>
      <c r="H21" s="100">
        <f t="shared" si="2"/>
        <v>3.16</v>
      </c>
      <c r="I21" s="100">
        <f t="shared" si="2"/>
        <v>5.0999999999999996</v>
      </c>
      <c r="J21" s="100">
        <f t="shared" si="2"/>
        <v>3.4</v>
      </c>
      <c r="K21" s="100">
        <f t="shared" si="2"/>
        <v>1.345</v>
      </c>
      <c r="L21" s="100">
        <f t="shared" si="2"/>
        <v>0</v>
      </c>
      <c r="M21" s="100">
        <f t="shared" si="2"/>
        <v>1.02</v>
      </c>
      <c r="N21" s="100">
        <f t="shared" si="2"/>
        <v>6.5</v>
      </c>
      <c r="O21" s="100">
        <f t="shared" si="2"/>
        <v>6.5</v>
      </c>
      <c r="P21" s="100">
        <f t="shared" si="2"/>
        <v>1.625</v>
      </c>
      <c r="Q21" s="100">
        <f t="shared" si="2"/>
        <v>4.76</v>
      </c>
      <c r="R21" s="100">
        <f t="shared" si="2"/>
        <v>4.76</v>
      </c>
      <c r="S21" s="100">
        <f t="shared" si="2"/>
        <v>3.4</v>
      </c>
      <c r="T21" s="100">
        <f t="shared" si="2"/>
        <v>0.34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306</v>
      </c>
      <c r="H22" s="102">
        <v>399</v>
      </c>
      <c r="I22" s="102">
        <v>1347</v>
      </c>
      <c r="J22" s="102">
        <v>138</v>
      </c>
      <c r="K22" s="102">
        <v>708</v>
      </c>
      <c r="L22" s="102">
        <v>724</v>
      </c>
      <c r="M22" s="102">
        <v>274</v>
      </c>
      <c r="N22" s="102">
        <v>330</v>
      </c>
      <c r="O22" s="102">
        <v>57</v>
      </c>
      <c r="P22" s="102">
        <v>227</v>
      </c>
      <c r="Q22" s="102">
        <v>790</v>
      </c>
      <c r="R22" s="102">
        <v>160</v>
      </c>
      <c r="S22" s="102">
        <v>300</v>
      </c>
      <c r="T22" s="102">
        <v>147</v>
      </c>
      <c r="U22" s="102">
        <v>112</v>
      </c>
      <c r="V22" s="102"/>
      <c r="W22" s="103"/>
      <c r="X22" s="103"/>
      <c r="Y22" s="65"/>
    </row>
    <row r="23" spans="1:25" hidden="1" x14ac:dyDescent="0.2">
      <c r="A23" s="87">
        <f>SUM(A17)</f>
        <v>68</v>
      </c>
      <c r="B23" s="88" t="s">
        <v>10</v>
      </c>
      <c r="C23" s="104">
        <f>SUM(C18*C22)</f>
        <v>1425.2800000000002</v>
      </c>
      <c r="D23" s="104">
        <f>SUM(D18*D22)</f>
        <v>1202.7839999999999</v>
      </c>
      <c r="E23" s="104">
        <f t="shared" ref="E23:X23" si="3">SUM(E18*E22)</f>
        <v>785.4</v>
      </c>
      <c r="F23" s="104">
        <f t="shared" si="3"/>
        <v>620.16</v>
      </c>
      <c r="G23" s="104">
        <f t="shared" si="3"/>
        <v>2496.96</v>
      </c>
      <c r="H23" s="104">
        <f t="shared" si="3"/>
        <v>949.62</v>
      </c>
      <c r="I23" s="104">
        <f t="shared" si="3"/>
        <v>6869.7</v>
      </c>
      <c r="J23" s="104">
        <f t="shared" si="3"/>
        <v>469.2</v>
      </c>
      <c r="K23" s="104">
        <f t="shared" si="3"/>
        <v>722.16</v>
      </c>
      <c r="L23" s="104">
        <f t="shared" si="3"/>
        <v>0</v>
      </c>
      <c r="M23" s="104">
        <f t="shared" si="3"/>
        <v>279.48</v>
      </c>
      <c r="N23" s="104">
        <f t="shared" si="3"/>
        <v>0</v>
      </c>
      <c r="O23" s="104">
        <f t="shared" si="3"/>
        <v>0</v>
      </c>
      <c r="P23" s="104">
        <f t="shared" si="3"/>
        <v>0</v>
      </c>
      <c r="Q23" s="104">
        <f t="shared" si="3"/>
        <v>3760.3999999999996</v>
      </c>
      <c r="R23" s="104">
        <f t="shared" si="3"/>
        <v>761.59999999999991</v>
      </c>
      <c r="S23" s="104">
        <f t="shared" si="3"/>
        <v>1020</v>
      </c>
      <c r="T23" s="104">
        <f t="shared" si="3"/>
        <v>49.980000000000004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21412.723999999998</v>
      </c>
    </row>
    <row r="24" spans="1:25" hidden="1" x14ac:dyDescent="0.2">
      <c r="A24" s="87">
        <f>SUM(A19)</f>
        <v>65</v>
      </c>
      <c r="B24" s="88" t="s">
        <v>10</v>
      </c>
      <c r="C24" s="104">
        <f>SUM(C20*C22)</f>
        <v>681.2</v>
      </c>
      <c r="D24" s="104">
        <f>SUM(D20*D22)</f>
        <v>1916.2</v>
      </c>
      <c r="E24" s="104">
        <f t="shared" ref="E24:X24" si="4">SUM(E20*E22)</f>
        <v>750.75</v>
      </c>
      <c r="F24" s="104">
        <f t="shared" si="4"/>
        <v>0</v>
      </c>
      <c r="G24" s="104">
        <f t="shared" si="4"/>
        <v>0</v>
      </c>
      <c r="H24" s="104">
        <f t="shared" si="4"/>
        <v>311.22000000000003</v>
      </c>
      <c r="I24" s="104">
        <f t="shared" si="4"/>
        <v>0</v>
      </c>
      <c r="J24" s="104">
        <f t="shared" si="4"/>
        <v>0</v>
      </c>
      <c r="K24" s="104">
        <f t="shared" si="4"/>
        <v>230.1</v>
      </c>
      <c r="L24" s="104">
        <f t="shared" si="4"/>
        <v>0</v>
      </c>
      <c r="M24" s="104">
        <f t="shared" si="4"/>
        <v>0</v>
      </c>
      <c r="N24" s="104">
        <f t="shared" si="4"/>
        <v>2145</v>
      </c>
      <c r="O24" s="104">
        <f t="shared" si="4"/>
        <v>370.5</v>
      </c>
      <c r="P24" s="104">
        <f t="shared" si="4"/>
        <v>368.875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6773.8449999999993</v>
      </c>
    </row>
    <row r="25" spans="1:25" hidden="1" x14ac:dyDescent="0.2">
      <c r="A25" s="140" t="s">
        <v>11</v>
      </c>
      <c r="B25" s="141"/>
      <c r="C25" s="105">
        <f>SUM(C23:C24)</f>
        <v>2106.4800000000005</v>
      </c>
      <c r="D25" s="105">
        <f t="shared" ref="D25:X25" si="5">+D21*D22</f>
        <v>3118.9840000000004</v>
      </c>
      <c r="E25" s="105">
        <f t="shared" si="5"/>
        <v>1536.15</v>
      </c>
      <c r="F25" s="105">
        <f t="shared" si="5"/>
        <v>620.16</v>
      </c>
      <c r="G25" s="105">
        <f t="shared" si="5"/>
        <v>2496.96</v>
      </c>
      <c r="H25" s="105">
        <f t="shared" si="5"/>
        <v>1260.8400000000001</v>
      </c>
      <c r="I25" s="105">
        <f t="shared" si="5"/>
        <v>6869.7</v>
      </c>
      <c r="J25" s="105">
        <f t="shared" si="5"/>
        <v>469.2</v>
      </c>
      <c r="K25" s="105">
        <f t="shared" si="5"/>
        <v>952.26</v>
      </c>
      <c r="L25" s="105">
        <f t="shared" si="5"/>
        <v>0</v>
      </c>
      <c r="M25" s="105">
        <f t="shared" si="5"/>
        <v>279.48</v>
      </c>
      <c r="N25" s="105">
        <f t="shared" si="5"/>
        <v>2145</v>
      </c>
      <c r="O25" s="105">
        <f t="shared" si="5"/>
        <v>370.5</v>
      </c>
      <c r="P25" s="105">
        <f t="shared" si="5"/>
        <v>368.875</v>
      </c>
      <c r="Q25" s="105">
        <f t="shared" si="5"/>
        <v>3760.3999999999996</v>
      </c>
      <c r="R25" s="105">
        <f t="shared" si="5"/>
        <v>761.59999999999991</v>
      </c>
      <c r="S25" s="105">
        <f t="shared" si="5"/>
        <v>1020</v>
      </c>
      <c r="T25" s="105">
        <f t="shared" si="5"/>
        <v>49.980000000000004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28186.569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6">
        <v>43075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41.25" customHeight="1" thickBot="1" x14ac:dyDescent="0.25">
      <c r="A34" s="129"/>
      <c r="B34" s="130"/>
      <c r="C34" s="66" t="s">
        <v>33</v>
      </c>
      <c r="D34" s="68" t="s">
        <v>40</v>
      </c>
      <c r="E34" s="68" t="s">
        <v>166</v>
      </c>
      <c r="F34" s="68" t="s">
        <v>37</v>
      </c>
      <c r="G34" s="68" t="s">
        <v>50</v>
      </c>
      <c r="H34" s="68" t="s">
        <v>39</v>
      </c>
      <c r="I34" s="68" t="s">
        <v>43</v>
      </c>
      <c r="J34" s="68" t="s">
        <v>45</v>
      </c>
      <c r="K34" s="68" t="s">
        <v>44</v>
      </c>
      <c r="L34" s="68" t="s">
        <v>55</v>
      </c>
      <c r="M34" s="68" t="s">
        <v>34</v>
      </c>
      <c r="N34" s="68" t="s">
        <v>167</v>
      </c>
      <c r="O34" s="68" t="s">
        <v>176</v>
      </c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71" t="s">
        <v>36</v>
      </c>
      <c r="C35" s="72"/>
      <c r="D35" s="72"/>
      <c r="E35" s="72"/>
      <c r="F35" s="72"/>
      <c r="G35" s="72"/>
      <c r="H35" s="72"/>
      <c r="I35" s="72"/>
      <c r="J35" s="72">
        <v>80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50</v>
      </c>
      <c r="C36" s="75"/>
      <c r="D36" s="75"/>
      <c r="E36" s="75"/>
      <c r="F36" s="75"/>
      <c r="G36" s="75">
        <v>30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179</v>
      </c>
      <c r="C37" s="75"/>
      <c r="D37" s="75"/>
      <c r="E37" s="75">
        <v>40</v>
      </c>
      <c r="F37" s="75">
        <v>15</v>
      </c>
      <c r="G37" s="75"/>
      <c r="H37" s="75"/>
      <c r="I37" s="75"/>
      <c r="J37" s="75"/>
      <c r="K37" s="75"/>
      <c r="L37" s="75"/>
      <c r="M37" s="75"/>
      <c r="N37" s="75">
        <f>1/10</f>
        <v>0.1</v>
      </c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186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124</v>
      </c>
      <c r="C39" s="72"/>
      <c r="D39" s="72"/>
      <c r="E39" s="72"/>
      <c r="F39" s="72"/>
      <c r="G39" s="72"/>
      <c r="H39" s="72">
        <v>50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73</v>
      </c>
      <c r="C40" s="75"/>
      <c r="D40" s="75">
        <v>15</v>
      </c>
      <c r="E40" s="75"/>
      <c r="F40" s="75"/>
      <c r="G40" s="75"/>
      <c r="H40" s="75"/>
      <c r="I40" s="75">
        <v>60</v>
      </c>
      <c r="J40" s="75"/>
      <c r="K40" s="75"/>
      <c r="L40" s="75"/>
      <c r="M40" s="75">
        <v>3</v>
      </c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174</v>
      </c>
      <c r="C41" s="75">
        <v>60</v>
      </c>
      <c r="D41" s="75"/>
      <c r="E41" s="75"/>
      <c r="F41" s="75">
        <v>15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24.75" thickBot="1" x14ac:dyDescent="0.25">
      <c r="A42" s="136"/>
      <c r="B42" s="122" t="s">
        <v>175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>
        <v>50</v>
      </c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110</v>
      </c>
      <c r="B47" s="82" t="s">
        <v>181</v>
      </c>
      <c r="C47" s="93">
        <f>SUM(C35:C38)</f>
        <v>80</v>
      </c>
      <c r="D47" s="93">
        <f t="shared" ref="D47:X47" si="6">SUM(D35:D38)</f>
        <v>0</v>
      </c>
      <c r="E47" s="93">
        <f t="shared" si="6"/>
        <v>40</v>
      </c>
      <c r="F47" s="93">
        <f t="shared" si="6"/>
        <v>15</v>
      </c>
      <c r="G47" s="93">
        <f t="shared" si="6"/>
        <v>30</v>
      </c>
      <c r="H47" s="93">
        <f t="shared" si="6"/>
        <v>0</v>
      </c>
      <c r="I47" s="93">
        <f t="shared" si="6"/>
        <v>0</v>
      </c>
      <c r="J47" s="93">
        <f t="shared" si="6"/>
        <v>80</v>
      </c>
      <c r="K47" s="93">
        <f t="shared" si="6"/>
        <v>0</v>
      </c>
      <c r="L47" s="93">
        <f t="shared" si="6"/>
        <v>0</v>
      </c>
      <c r="M47" s="93">
        <f t="shared" si="6"/>
        <v>0</v>
      </c>
      <c r="N47" s="93">
        <f t="shared" si="6"/>
        <v>0.1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8.8000000000000007</v>
      </c>
      <c r="D48" s="95">
        <f>+(A47*D47)/1000</f>
        <v>0</v>
      </c>
      <c r="E48" s="95">
        <f>+(A47*E47)/1000</f>
        <v>4.4000000000000004</v>
      </c>
      <c r="F48" s="95">
        <f>+(A47*F47)/1000</f>
        <v>1.65</v>
      </c>
      <c r="G48" s="95">
        <f>+(A47*G47)/1000</f>
        <v>3.3</v>
      </c>
      <c r="H48" s="95">
        <f>+(A47*H47)/1000</f>
        <v>0</v>
      </c>
      <c r="I48" s="95">
        <f>+(A47*I47)/1000</f>
        <v>0</v>
      </c>
      <c r="J48" s="95">
        <f>+(A47*J47)/1000</f>
        <v>8.8000000000000007</v>
      </c>
      <c r="K48" s="95">
        <f>+(A47*K47)/1000</f>
        <v>0</v>
      </c>
      <c r="L48" s="95">
        <f>+(A47*L47)/1000</f>
        <v>0</v>
      </c>
      <c r="M48" s="95">
        <f>+(A47*M47)/1000</f>
        <v>0</v>
      </c>
      <c r="N48" s="95">
        <f>+(A47*N47)</f>
        <v>11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15</v>
      </c>
      <c r="E49" s="96">
        <f t="shared" si="7"/>
        <v>0</v>
      </c>
      <c r="F49" s="96">
        <f t="shared" si="7"/>
        <v>15</v>
      </c>
      <c r="G49" s="96">
        <f t="shared" si="7"/>
        <v>0</v>
      </c>
      <c r="H49" s="96">
        <f t="shared" si="7"/>
        <v>50</v>
      </c>
      <c r="I49" s="96">
        <f t="shared" si="7"/>
        <v>60</v>
      </c>
      <c r="J49" s="96">
        <f t="shared" si="7"/>
        <v>0</v>
      </c>
      <c r="K49" s="96">
        <f t="shared" si="7"/>
        <v>0</v>
      </c>
      <c r="L49" s="96">
        <f t="shared" si="7"/>
        <v>0</v>
      </c>
      <c r="M49" s="96">
        <f t="shared" si="7"/>
        <v>3</v>
      </c>
      <c r="N49" s="96">
        <f t="shared" si="7"/>
        <v>0</v>
      </c>
      <c r="O49" s="96">
        <f t="shared" si="7"/>
        <v>50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</v>
      </c>
      <c r="D50" s="98">
        <f>+(A49*D49)/1000</f>
        <v>1.5</v>
      </c>
      <c r="E50" s="98">
        <f>+(A49*E49)/1000</f>
        <v>0</v>
      </c>
      <c r="F50" s="98">
        <f>+(A49*F49)/1000</f>
        <v>1.5</v>
      </c>
      <c r="G50" s="98">
        <f>+(A49*G49)/1000</f>
        <v>0</v>
      </c>
      <c r="H50" s="98">
        <f>+(A49*H49)/1000</f>
        <v>5</v>
      </c>
      <c r="I50" s="98">
        <f>+(A49*I49)/1000</f>
        <v>6</v>
      </c>
      <c r="J50" s="98">
        <f>+(A49*J49)/1000</f>
        <v>0</v>
      </c>
      <c r="K50" s="98">
        <f>+(A49*K49)/1000</f>
        <v>0</v>
      </c>
      <c r="L50" s="98">
        <f>+(A49*L49)/1000</f>
        <v>0</v>
      </c>
      <c r="M50" s="98">
        <f>+(A49*M49)/1000</f>
        <v>0.3</v>
      </c>
      <c r="N50" s="98">
        <f>+(A49*N49)</f>
        <v>0</v>
      </c>
      <c r="O50" s="98">
        <f>+(A49*O49)/1000</f>
        <v>5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38.25" customHeight="1" x14ac:dyDescent="0.2">
      <c r="A51" s="138" t="s">
        <v>8</v>
      </c>
      <c r="B51" s="139"/>
      <c r="C51" s="100">
        <f>+C50+C48</f>
        <v>14.8</v>
      </c>
      <c r="D51" s="100">
        <f t="shared" ref="D51:X51" si="8">+D50+D48</f>
        <v>1.5</v>
      </c>
      <c r="E51" s="100">
        <f t="shared" si="8"/>
        <v>4.4000000000000004</v>
      </c>
      <c r="F51" s="100">
        <f t="shared" si="8"/>
        <v>3.15</v>
      </c>
      <c r="G51" s="100">
        <f t="shared" si="8"/>
        <v>3.3</v>
      </c>
      <c r="H51" s="100">
        <f t="shared" si="8"/>
        <v>5</v>
      </c>
      <c r="I51" s="100">
        <f t="shared" si="8"/>
        <v>6</v>
      </c>
      <c r="J51" s="100">
        <f t="shared" si="8"/>
        <v>8.8000000000000007</v>
      </c>
      <c r="K51" s="100">
        <f t="shared" si="8"/>
        <v>0</v>
      </c>
      <c r="L51" s="100">
        <f t="shared" si="8"/>
        <v>0</v>
      </c>
      <c r="M51" s="100">
        <f t="shared" si="8"/>
        <v>0.3</v>
      </c>
      <c r="N51" s="100">
        <f t="shared" si="8"/>
        <v>11</v>
      </c>
      <c r="O51" s="100">
        <f t="shared" si="8"/>
        <v>5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885</v>
      </c>
      <c r="F52" s="102">
        <v>1650</v>
      </c>
      <c r="G52" s="102">
        <v>724</v>
      </c>
      <c r="H52" s="102">
        <v>330</v>
      </c>
      <c r="I52" s="102">
        <v>269</v>
      </c>
      <c r="J52" s="102">
        <v>160</v>
      </c>
      <c r="K52" s="102">
        <v>112</v>
      </c>
      <c r="L52" s="102">
        <v>708</v>
      </c>
      <c r="M52" s="102">
        <v>147</v>
      </c>
      <c r="N52" s="102">
        <v>57</v>
      </c>
      <c r="O52" s="102">
        <v>1550</v>
      </c>
      <c r="P52" s="102"/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110</v>
      </c>
      <c r="B53" s="88" t="s">
        <v>10</v>
      </c>
      <c r="C53" s="104">
        <f>SUM(C48*C52)</f>
        <v>2305.6000000000004</v>
      </c>
      <c r="D53" s="104">
        <f>SUM(D48*D52)</f>
        <v>0</v>
      </c>
      <c r="E53" s="104">
        <f t="shared" ref="E53:X53" si="9">SUM(E48*E52)</f>
        <v>3894.0000000000005</v>
      </c>
      <c r="F53" s="104">
        <f t="shared" si="9"/>
        <v>2722.5</v>
      </c>
      <c r="G53" s="104">
        <f t="shared" si="9"/>
        <v>2389.1999999999998</v>
      </c>
      <c r="H53" s="104">
        <f t="shared" si="9"/>
        <v>0</v>
      </c>
      <c r="I53" s="104">
        <f t="shared" si="9"/>
        <v>0</v>
      </c>
      <c r="J53" s="104">
        <f t="shared" si="9"/>
        <v>1408</v>
      </c>
      <c r="K53" s="104">
        <f t="shared" si="9"/>
        <v>0</v>
      </c>
      <c r="L53" s="104">
        <f t="shared" si="9"/>
        <v>0</v>
      </c>
      <c r="M53" s="104">
        <f t="shared" si="9"/>
        <v>0</v>
      </c>
      <c r="N53" s="104">
        <f t="shared" si="9"/>
        <v>627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13346.3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912</v>
      </c>
      <c r="E54" s="104">
        <f t="shared" ref="E54:X54" si="10">SUM(E50*E52)</f>
        <v>0</v>
      </c>
      <c r="F54" s="104">
        <f t="shared" si="10"/>
        <v>2475</v>
      </c>
      <c r="G54" s="104">
        <f t="shared" si="10"/>
        <v>0</v>
      </c>
      <c r="H54" s="104">
        <f t="shared" si="10"/>
        <v>1650</v>
      </c>
      <c r="I54" s="104">
        <f t="shared" si="10"/>
        <v>1614</v>
      </c>
      <c r="J54" s="104">
        <f t="shared" si="10"/>
        <v>0</v>
      </c>
      <c r="K54" s="104">
        <f t="shared" si="10"/>
        <v>0</v>
      </c>
      <c r="L54" s="104">
        <f t="shared" si="10"/>
        <v>0</v>
      </c>
      <c r="M54" s="104">
        <f t="shared" si="10"/>
        <v>44.1</v>
      </c>
      <c r="N54" s="104">
        <f t="shared" si="10"/>
        <v>0</v>
      </c>
      <c r="O54" s="104">
        <f t="shared" si="10"/>
        <v>7750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16017.1</v>
      </c>
    </row>
    <row r="55" spans="1:25" x14ac:dyDescent="0.2">
      <c r="A55" s="140" t="s">
        <v>11</v>
      </c>
      <c r="B55" s="141"/>
      <c r="C55" s="105">
        <f>SUM(C53:C54)</f>
        <v>3877.6000000000004</v>
      </c>
      <c r="D55" s="105">
        <f t="shared" ref="D55:X55" si="11">+D51*D52</f>
        <v>912</v>
      </c>
      <c r="E55" s="105">
        <f t="shared" si="11"/>
        <v>3894.0000000000005</v>
      </c>
      <c r="F55" s="105">
        <f t="shared" si="11"/>
        <v>5197.5</v>
      </c>
      <c r="G55" s="105">
        <f t="shared" si="11"/>
        <v>2389.1999999999998</v>
      </c>
      <c r="H55" s="105">
        <f t="shared" si="11"/>
        <v>1650</v>
      </c>
      <c r="I55" s="105">
        <f t="shared" si="11"/>
        <v>1614</v>
      </c>
      <c r="J55" s="105">
        <f t="shared" si="11"/>
        <v>1408</v>
      </c>
      <c r="K55" s="105">
        <f t="shared" si="11"/>
        <v>0</v>
      </c>
      <c r="L55" s="105">
        <f t="shared" si="11"/>
        <v>0</v>
      </c>
      <c r="M55" s="105">
        <f t="shared" si="11"/>
        <v>44.1</v>
      </c>
      <c r="N55" s="105">
        <f t="shared" si="11"/>
        <v>627</v>
      </c>
      <c r="O55" s="105">
        <f t="shared" si="11"/>
        <v>7750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29363.399999999998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Normal="100" workbookViewId="0">
      <selection activeCell="T16" sqref="T16"/>
    </sheetView>
  </sheetViews>
  <sheetFormatPr defaultRowHeight="12" x14ac:dyDescent="0.2"/>
  <cols>
    <col min="1" max="1" width="3.140625" style="59" customWidth="1"/>
    <col min="2" max="2" width="12.5703125" style="59" customWidth="1"/>
    <col min="3" max="6" width="7.28515625" style="59" customWidth="1"/>
    <col min="7" max="8" width="7.28515625" style="59" hidden="1" customWidth="1"/>
    <col min="9" max="11" width="7.28515625" style="59" customWidth="1"/>
    <col min="12" max="18" width="7.28515625" style="59" hidden="1" customWidth="1"/>
    <col min="19" max="19" width="10.42578125" style="59" customWidth="1"/>
    <col min="20" max="21" width="7.28515625" style="59" customWidth="1"/>
    <col min="22" max="24" width="5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15</v>
      </c>
      <c r="D2" s="62">
        <v>15</v>
      </c>
      <c r="E2" s="63"/>
      <c r="F2" s="63"/>
      <c r="G2" s="63"/>
      <c r="H2" s="63"/>
      <c r="I2" s="63"/>
      <c r="J2" s="63"/>
      <c r="P2" s="126">
        <v>43075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66" customHeight="1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84</v>
      </c>
      <c r="H4" s="68" t="s">
        <v>53</v>
      </c>
      <c r="I4" s="69" t="s">
        <v>60</v>
      </c>
      <c r="J4" s="68" t="s">
        <v>68</v>
      </c>
      <c r="K4" s="68" t="s">
        <v>55</v>
      </c>
      <c r="L4" s="68" t="s">
        <v>50</v>
      </c>
      <c r="M4" s="68" t="s">
        <v>85</v>
      </c>
      <c r="N4" s="69" t="s">
        <v>39</v>
      </c>
      <c r="O4" s="68" t="s">
        <v>52</v>
      </c>
      <c r="P4" s="68" t="s">
        <v>54</v>
      </c>
      <c r="Q4" s="68" t="s">
        <v>75</v>
      </c>
      <c r="R4" s="68" t="s">
        <v>82</v>
      </c>
      <c r="S4" s="68" t="s">
        <v>76</v>
      </c>
      <c r="T4" s="68" t="s">
        <v>34</v>
      </c>
      <c r="U4" s="69" t="s">
        <v>44</v>
      </c>
      <c r="V4" s="70"/>
      <c r="W4" s="67"/>
      <c r="X4" s="67"/>
      <c r="Y4" s="65"/>
    </row>
    <row r="5" spans="1:25" ht="11.25" customHeight="1" x14ac:dyDescent="0.2">
      <c r="A5" s="134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105</v>
      </c>
      <c r="C9" s="72"/>
      <c r="D9" s="72"/>
      <c r="E9" s="72"/>
      <c r="F9" s="72"/>
      <c r="G9" s="72"/>
      <c r="H9" s="72"/>
      <c r="I9" s="72"/>
      <c r="J9" s="72">
        <v>50</v>
      </c>
      <c r="K9" s="72">
        <v>15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ht="24.75" customHeight="1" x14ac:dyDescent="0.2">
      <c r="A10" s="135"/>
      <c r="B10" s="80" t="s">
        <v>118</v>
      </c>
      <c r="C10" s="75"/>
      <c r="D10" s="75"/>
      <c r="E10" s="75"/>
      <c r="F10" s="75">
        <v>15</v>
      </c>
      <c r="G10" s="75"/>
      <c r="H10" s="75"/>
      <c r="I10" s="75">
        <v>75</v>
      </c>
      <c r="J10" s="75"/>
      <c r="K10" s="75"/>
      <c r="L10" s="75"/>
      <c r="M10" s="75"/>
      <c r="N10" s="75"/>
      <c r="O10" s="75"/>
      <c r="P10" s="75"/>
      <c r="Q10" s="75"/>
      <c r="R10" s="75"/>
      <c r="S10" s="75">
        <v>50</v>
      </c>
      <c r="T10" s="75">
        <v>5</v>
      </c>
      <c r="U10" s="75"/>
      <c r="V10" s="76"/>
      <c r="W10" s="76"/>
      <c r="X10" s="76"/>
      <c r="Y10" s="65"/>
    </row>
    <row r="11" spans="1:25" x14ac:dyDescent="0.2">
      <c r="A11" s="135"/>
      <c r="B11" s="80" t="s">
        <v>33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92"/>
      <c r="P14" s="92"/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thickBot="1" x14ac:dyDescent="0.25">
      <c r="A17" s="81">
        <f>SUM(C2)</f>
        <v>15</v>
      </c>
      <c r="B17" s="82" t="s">
        <v>69</v>
      </c>
      <c r="C17" s="93">
        <f>SUM(C5:C12)</f>
        <v>40</v>
      </c>
      <c r="D17" s="93">
        <f t="shared" ref="D17:X17" si="0">SUM(D5:D12)</f>
        <v>0</v>
      </c>
      <c r="E17" s="93">
        <f t="shared" si="0"/>
        <v>0</v>
      </c>
      <c r="F17" s="93">
        <f t="shared" si="0"/>
        <v>15</v>
      </c>
      <c r="G17" s="93">
        <f t="shared" si="0"/>
        <v>0</v>
      </c>
      <c r="H17" s="93">
        <f t="shared" si="0"/>
        <v>0</v>
      </c>
      <c r="I17" s="93">
        <f t="shared" si="0"/>
        <v>75</v>
      </c>
      <c r="J17" s="93">
        <f t="shared" si="0"/>
        <v>50</v>
      </c>
      <c r="K17" s="93">
        <f t="shared" si="0"/>
        <v>15</v>
      </c>
      <c r="L17" s="93">
        <f t="shared" si="0"/>
        <v>0</v>
      </c>
      <c r="M17" s="93">
        <f t="shared" si="0"/>
        <v>0</v>
      </c>
      <c r="N17" s="93">
        <f t="shared" si="0"/>
        <v>0</v>
      </c>
      <c r="O17" s="93">
        <f t="shared" si="0"/>
        <v>0</v>
      </c>
      <c r="P17" s="93">
        <f t="shared" si="0"/>
        <v>0</v>
      </c>
      <c r="Q17" s="93">
        <f t="shared" si="0"/>
        <v>0</v>
      </c>
      <c r="R17" s="93">
        <f t="shared" si="0"/>
        <v>0</v>
      </c>
      <c r="S17" s="93">
        <f t="shared" si="0"/>
        <v>50</v>
      </c>
      <c r="T17" s="93">
        <f t="shared" si="0"/>
        <v>5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x14ac:dyDescent="0.2">
      <c r="A18" s="83"/>
      <c r="B18" s="84" t="s">
        <v>70</v>
      </c>
      <c r="C18" s="95">
        <f>SUM(A17*C17)/1000</f>
        <v>0.6</v>
      </c>
      <c r="D18" s="95">
        <f>+(A17*D17)/1000</f>
        <v>0</v>
      </c>
      <c r="E18" s="95">
        <f>+(A17*E17)/1000</f>
        <v>0</v>
      </c>
      <c r="F18" s="95">
        <f>+(A17*F17)/1000</f>
        <v>0.22500000000000001</v>
      </c>
      <c r="G18" s="95">
        <f>+(A17*G17)/1000</f>
        <v>0</v>
      </c>
      <c r="H18" s="95">
        <f>+(A17*H17)/1000</f>
        <v>0</v>
      </c>
      <c r="I18" s="95">
        <f>+(A17*I17)/1000</f>
        <v>1.125</v>
      </c>
      <c r="J18" s="95">
        <f>+(A17*J17)/1000</f>
        <v>0.75</v>
      </c>
      <c r="K18" s="95">
        <f>+(A17*K17)/1000</f>
        <v>0.22500000000000001</v>
      </c>
      <c r="L18" s="95">
        <f>+(A17*L17)/1000</f>
        <v>0</v>
      </c>
      <c r="M18" s="95">
        <f>+(A17*M17)/1000</f>
        <v>0</v>
      </c>
      <c r="N18" s="95">
        <f>+(A17*N17)/1000</f>
        <v>0</v>
      </c>
      <c r="O18" s="95">
        <f>+(A17*O17)</f>
        <v>0</v>
      </c>
      <c r="P18" s="95">
        <f>+(A17*P17)/1000</f>
        <v>0</v>
      </c>
      <c r="Q18" s="95">
        <f>+(A17*Q17)/1000</f>
        <v>0</v>
      </c>
      <c r="R18" s="95">
        <f>+(A17*R17)/1000</f>
        <v>0</v>
      </c>
      <c r="S18" s="95">
        <f>+(A17*S17)/1000</f>
        <v>0.75</v>
      </c>
      <c r="T18" s="95">
        <f>+(A17*T17)/1000</f>
        <v>7.4999999999999997E-2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x14ac:dyDescent="0.2">
      <c r="A19" s="81">
        <f>SUM(D2)</f>
        <v>15</v>
      </c>
      <c r="B19" s="84" t="s">
        <v>71</v>
      </c>
      <c r="C19" s="96">
        <f>SUM(C13:C16)</f>
        <v>0</v>
      </c>
      <c r="D19" s="96">
        <f t="shared" ref="D19:X19" si="1">SUM(D13:D16)</f>
        <v>0</v>
      </c>
      <c r="E19" s="96">
        <f t="shared" si="1"/>
        <v>0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>SUM(N13:N16)</f>
        <v>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7">
        <f t="shared" si="1"/>
        <v>0</v>
      </c>
      <c r="X19" s="97">
        <f t="shared" si="1"/>
        <v>0</v>
      </c>
      <c r="Y19" s="65"/>
    </row>
    <row r="20" spans="1:25" ht="12.75" thickBot="1" x14ac:dyDescent="0.25">
      <c r="A20" s="85"/>
      <c r="B20" s="86" t="s">
        <v>72</v>
      </c>
      <c r="C20" s="98">
        <f>SUM(A19*C19)/1000</f>
        <v>0</v>
      </c>
      <c r="D20" s="98">
        <f>+(A19*D19)/1000</f>
        <v>0</v>
      </c>
      <c r="E20" s="98">
        <f>+(A19*E19)/1000</f>
        <v>0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0</v>
      </c>
      <c r="J20" s="98">
        <f>+(A19*J19)/1000</f>
        <v>0</v>
      </c>
      <c r="K20" s="98">
        <f>+(A19*K19)/1000</f>
        <v>0</v>
      </c>
      <c r="L20" s="98">
        <f>+(A19*L19)/1000</f>
        <v>0</v>
      </c>
      <c r="M20" s="98">
        <f>+(A19*M19)/1000</f>
        <v>0</v>
      </c>
      <c r="N20" s="98">
        <f>+(A19*N19)/1000</f>
        <v>0</v>
      </c>
      <c r="O20" s="98">
        <f>+(A19*O19)</f>
        <v>0</v>
      </c>
      <c r="P20" s="98">
        <f>+(A19*P19)/1000</f>
        <v>0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38.25" customHeight="1" x14ac:dyDescent="0.2">
      <c r="A21" s="138" t="s">
        <v>8</v>
      </c>
      <c r="B21" s="139"/>
      <c r="C21" s="100">
        <f>+C20+C18</f>
        <v>0.6</v>
      </c>
      <c r="D21" s="100">
        <f t="shared" ref="D21:X21" si="2">+D20+D18</f>
        <v>0</v>
      </c>
      <c r="E21" s="100">
        <f t="shared" si="2"/>
        <v>0</v>
      </c>
      <c r="F21" s="100">
        <f t="shared" si="2"/>
        <v>0.22500000000000001</v>
      </c>
      <c r="G21" s="100">
        <f t="shared" si="2"/>
        <v>0</v>
      </c>
      <c r="H21" s="100">
        <f t="shared" si="2"/>
        <v>0</v>
      </c>
      <c r="I21" s="100">
        <f t="shared" si="2"/>
        <v>1.125</v>
      </c>
      <c r="J21" s="100">
        <f t="shared" si="2"/>
        <v>0.75</v>
      </c>
      <c r="K21" s="100">
        <f t="shared" si="2"/>
        <v>0.22500000000000001</v>
      </c>
      <c r="L21" s="100">
        <f t="shared" si="2"/>
        <v>0</v>
      </c>
      <c r="M21" s="100">
        <f t="shared" si="2"/>
        <v>0</v>
      </c>
      <c r="N21" s="100">
        <f t="shared" si="2"/>
        <v>0</v>
      </c>
      <c r="O21" s="100">
        <f t="shared" si="2"/>
        <v>0</v>
      </c>
      <c r="P21" s="100">
        <f t="shared" si="2"/>
        <v>0</v>
      </c>
      <c r="Q21" s="100">
        <f t="shared" si="2"/>
        <v>0</v>
      </c>
      <c r="R21" s="100">
        <f t="shared" si="2"/>
        <v>0</v>
      </c>
      <c r="S21" s="100">
        <f t="shared" si="2"/>
        <v>0.75</v>
      </c>
      <c r="T21" s="100">
        <f t="shared" si="2"/>
        <v>7.4999999999999997E-2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306</v>
      </c>
      <c r="H22" s="102">
        <v>399</v>
      </c>
      <c r="I22" s="102">
        <v>1347</v>
      </c>
      <c r="J22" s="102">
        <v>138</v>
      </c>
      <c r="K22" s="102">
        <v>708</v>
      </c>
      <c r="L22" s="102">
        <v>724</v>
      </c>
      <c r="M22" s="102">
        <v>274</v>
      </c>
      <c r="N22" s="102">
        <v>330</v>
      </c>
      <c r="O22" s="102">
        <v>57</v>
      </c>
      <c r="P22" s="102">
        <v>227</v>
      </c>
      <c r="Q22" s="102">
        <v>790</v>
      </c>
      <c r="R22" s="102">
        <v>160</v>
      </c>
      <c r="S22" s="102">
        <v>300</v>
      </c>
      <c r="T22" s="102">
        <v>147</v>
      </c>
      <c r="U22" s="102">
        <v>112</v>
      </c>
      <c r="V22" s="102"/>
      <c r="W22" s="103"/>
      <c r="X22" s="103"/>
      <c r="Y22" s="65"/>
    </row>
    <row r="23" spans="1:25" x14ac:dyDescent="0.2">
      <c r="A23" s="87">
        <f>SUM(A17)</f>
        <v>15</v>
      </c>
      <c r="B23" s="88" t="s">
        <v>10</v>
      </c>
      <c r="C23" s="104">
        <f>SUM(C18*C22)</f>
        <v>157.19999999999999</v>
      </c>
      <c r="D23" s="104">
        <f>SUM(D18*D22)</f>
        <v>0</v>
      </c>
      <c r="E23" s="104">
        <f t="shared" ref="E23:X23" si="3">SUM(E18*E22)</f>
        <v>0</v>
      </c>
      <c r="F23" s="104">
        <f t="shared" si="3"/>
        <v>136.80000000000001</v>
      </c>
      <c r="G23" s="104">
        <f t="shared" si="3"/>
        <v>0</v>
      </c>
      <c r="H23" s="104">
        <f t="shared" si="3"/>
        <v>0</v>
      </c>
      <c r="I23" s="104">
        <f t="shared" si="3"/>
        <v>1515.375</v>
      </c>
      <c r="J23" s="104">
        <f t="shared" si="3"/>
        <v>103.5</v>
      </c>
      <c r="K23" s="104">
        <f t="shared" si="3"/>
        <v>159.30000000000001</v>
      </c>
      <c r="L23" s="104">
        <f t="shared" si="3"/>
        <v>0</v>
      </c>
      <c r="M23" s="104">
        <f t="shared" si="3"/>
        <v>0</v>
      </c>
      <c r="N23" s="104">
        <f t="shared" si="3"/>
        <v>0</v>
      </c>
      <c r="O23" s="104">
        <f t="shared" si="3"/>
        <v>0</v>
      </c>
      <c r="P23" s="104">
        <f t="shared" si="3"/>
        <v>0</v>
      </c>
      <c r="Q23" s="104">
        <f t="shared" si="3"/>
        <v>0</v>
      </c>
      <c r="R23" s="104">
        <f t="shared" si="3"/>
        <v>0</v>
      </c>
      <c r="S23" s="104">
        <f t="shared" si="3"/>
        <v>225</v>
      </c>
      <c r="T23" s="104">
        <f t="shared" si="3"/>
        <v>11.025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2308.2000000000003</v>
      </c>
    </row>
    <row r="24" spans="1:25" x14ac:dyDescent="0.2">
      <c r="A24" s="87">
        <f>SUM(A19)</f>
        <v>15</v>
      </c>
      <c r="B24" s="88" t="s">
        <v>10</v>
      </c>
      <c r="C24" s="104">
        <f>SUM(C20*C22)</f>
        <v>0</v>
      </c>
      <c r="D24" s="104">
        <f>SUM(D20*D22)</f>
        <v>0</v>
      </c>
      <c r="E24" s="104">
        <f t="shared" ref="E24:X24" si="4">SUM(E20*E22)</f>
        <v>0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0</v>
      </c>
      <c r="O24" s="104">
        <f t="shared" si="4"/>
        <v>0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0</v>
      </c>
    </row>
    <row r="25" spans="1:25" x14ac:dyDescent="0.2">
      <c r="A25" s="140" t="s">
        <v>11</v>
      </c>
      <c r="B25" s="141"/>
      <c r="C25" s="105">
        <f>SUM(C23:C24)</f>
        <v>157.19999999999999</v>
      </c>
      <c r="D25" s="105">
        <f t="shared" ref="D25:X25" si="5">+D21*D22</f>
        <v>0</v>
      </c>
      <c r="E25" s="105">
        <f t="shared" si="5"/>
        <v>0</v>
      </c>
      <c r="F25" s="105">
        <f t="shared" si="5"/>
        <v>136.80000000000001</v>
      </c>
      <c r="G25" s="105">
        <f t="shared" si="5"/>
        <v>0</v>
      </c>
      <c r="H25" s="105">
        <f t="shared" si="5"/>
        <v>0</v>
      </c>
      <c r="I25" s="105">
        <f t="shared" si="5"/>
        <v>1515.375</v>
      </c>
      <c r="J25" s="105">
        <f t="shared" si="5"/>
        <v>103.5</v>
      </c>
      <c r="K25" s="105">
        <f t="shared" si="5"/>
        <v>159.30000000000001</v>
      </c>
      <c r="L25" s="105">
        <f t="shared" si="5"/>
        <v>0</v>
      </c>
      <c r="M25" s="105">
        <f t="shared" si="5"/>
        <v>0</v>
      </c>
      <c r="N25" s="105">
        <f t="shared" si="5"/>
        <v>0</v>
      </c>
      <c r="O25" s="105">
        <f t="shared" si="5"/>
        <v>0</v>
      </c>
      <c r="P25" s="105">
        <f t="shared" si="5"/>
        <v>0</v>
      </c>
      <c r="Q25" s="105">
        <f t="shared" si="5"/>
        <v>0</v>
      </c>
      <c r="R25" s="105">
        <f t="shared" si="5"/>
        <v>0</v>
      </c>
      <c r="S25" s="105">
        <f t="shared" si="5"/>
        <v>225</v>
      </c>
      <c r="T25" s="105">
        <f t="shared" si="5"/>
        <v>11.025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2308.2000000000003</v>
      </c>
    </row>
    <row r="26" spans="1:25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</sheetData>
  <mergeCells count="12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="110" zoomScaleNormal="110" workbookViewId="0">
      <selection activeCell="I38" sqref="I38"/>
    </sheetView>
  </sheetViews>
  <sheetFormatPr defaultRowHeight="12" x14ac:dyDescent="0.2"/>
  <cols>
    <col min="1" max="1" width="3.140625" style="59" customWidth="1"/>
    <col min="2" max="2" width="17.85546875" style="59" customWidth="1"/>
    <col min="3" max="3" width="5.85546875" style="59" customWidth="1"/>
    <col min="4" max="7" width="5.140625" style="59" customWidth="1"/>
    <col min="8" max="8" width="5.7109375" style="59" customWidth="1"/>
    <col min="9" max="12" width="5.140625" style="59" customWidth="1"/>
    <col min="13" max="13" width="5.85546875" style="59" customWidth="1"/>
    <col min="14" max="21" width="5.140625" style="59" customWidth="1"/>
    <col min="22" max="24" width="4.710937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68</v>
      </c>
      <c r="D2" s="62">
        <v>65</v>
      </c>
      <c r="E2" s="63"/>
      <c r="F2" s="63"/>
      <c r="G2" s="63"/>
      <c r="H2" s="63"/>
      <c r="I2" s="63"/>
      <c r="J2" s="63"/>
      <c r="P2" s="126">
        <v>43076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49.5" customHeight="1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131</v>
      </c>
      <c r="H4" s="68" t="s">
        <v>53</v>
      </c>
      <c r="I4" s="69" t="s">
        <v>68</v>
      </c>
      <c r="J4" s="68" t="s">
        <v>41</v>
      </c>
      <c r="K4" s="68" t="s">
        <v>42</v>
      </c>
      <c r="L4" s="68" t="s">
        <v>35</v>
      </c>
      <c r="M4" s="68" t="s">
        <v>29</v>
      </c>
      <c r="N4" s="69" t="s">
        <v>55</v>
      </c>
      <c r="O4" s="68" t="s">
        <v>30</v>
      </c>
      <c r="P4" s="68" t="s">
        <v>80</v>
      </c>
      <c r="Q4" s="68" t="s">
        <v>54</v>
      </c>
      <c r="R4" s="68" t="s">
        <v>78</v>
      </c>
      <c r="S4" s="68" t="s">
        <v>45</v>
      </c>
      <c r="T4" s="68" t="s">
        <v>34</v>
      </c>
      <c r="U4" s="69" t="s">
        <v>44</v>
      </c>
      <c r="V4" s="70"/>
      <c r="W4" s="67"/>
      <c r="X4" s="67"/>
      <c r="Y4" s="65"/>
    </row>
    <row r="5" spans="1:25" ht="11.25" customHeight="1" x14ac:dyDescent="0.2">
      <c r="A5" s="134" t="s">
        <v>5</v>
      </c>
      <c r="B5" s="71" t="s">
        <v>65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>
        <v>70</v>
      </c>
      <c r="S5" s="72">
        <v>70</v>
      </c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161</v>
      </c>
      <c r="C6" s="75"/>
      <c r="D6" s="75"/>
      <c r="E6" s="75"/>
      <c r="F6" s="75"/>
      <c r="G6" s="75">
        <v>35</v>
      </c>
      <c r="H6" s="75">
        <v>5</v>
      </c>
      <c r="I6" s="75"/>
      <c r="J6" s="75"/>
      <c r="K6" s="75"/>
      <c r="L6" s="75"/>
      <c r="M6" s="75"/>
      <c r="N6" s="75">
        <v>35</v>
      </c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101</v>
      </c>
      <c r="C7" s="75"/>
      <c r="D7" s="75"/>
      <c r="E7" s="75">
        <v>7</v>
      </c>
      <c r="F7" s="75"/>
      <c r="G7" s="75"/>
      <c r="H7" s="75">
        <v>20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33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128</v>
      </c>
      <c r="C9" s="72"/>
      <c r="D9" s="72"/>
      <c r="E9" s="72">
        <v>7</v>
      </c>
      <c r="F9" s="72"/>
      <c r="G9" s="72"/>
      <c r="H9" s="72"/>
      <c r="I9" s="72"/>
      <c r="J9" s="72"/>
      <c r="K9" s="72"/>
      <c r="L9" s="72"/>
      <c r="M9" s="72"/>
      <c r="N9" s="72">
        <v>10</v>
      </c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129</v>
      </c>
      <c r="C10" s="75"/>
      <c r="D10" s="75">
        <v>7</v>
      </c>
      <c r="E10" s="75"/>
      <c r="F10" s="75"/>
      <c r="G10" s="75"/>
      <c r="H10" s="75"/>
      <c r="I10" s="75">
        <v>25</v>
      </c>
      <c r="J10" s="75">
        <v>20</v>
      </c>
      <c r="K10" s="75">
        <v>40</v>
      </c>
      <c r="L10" s="75">
        <v>45</v>
      </c>
      <c r="M10" s="75">
        <v>25</v>
      </c>
      <c r="N10" s="75"/>
      <c r="O10" s="75">
        <v>5</v>
      </c>
      <c r="P10" s="75"/>
      <c r="Q10" s="75">
        <v>3</v>
      </c>
      <c r="R10" s="75"/>
      <c r="S10" s="75"/>
      <c r="T10" s="75">
        <v>5</v>
      </c>
      <c r="U10" s="75"/>
      <c r="V10" s="76"/>
      <c r="W10" s="76"/>
      <c r="X10" s="76"/>
      <c r="Y10" s="65"/>
    </row>
    <row r="11" spans="1:25" ht="12.75" thickBot="1" x14ac:dyDescent="0.25">
      <c r="A11" s="135"/>
      <c r="B11" s="80" t="s">
        <v>49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hidden="1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80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>
        <v>40</v>
      </c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 t="s">
        <v>130</v>
      </c>
      <c r="C14" s="75"/>
      <c r="D14" s="75"/>
      <c r="E14" s="75"/>
      <c r="F14" s="75">
        <v>15</v>
      </c>
      <c r="G14" s="75"/>
      <c r="H14" s="75"/>
      <c r="I14" s="75"/>
      <c r="J14" s="75"/>
      <c r="K14" s="75"/>
      <c r="L14" s="75"/>
      <c r="M14" s="75">
        <v>250</v>
      </c>
      <c r="N14" s="75"/>
      <c r="O14" s="75"/>
      <c r="P14" s="75"/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 t="s">
        <v>33</v>
      </c>
      <c r="C15" s="75">
        <v>40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hidden="1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68</v>
      </c>
      <c r="B17" s="82" t="s">
        <v>69</v>
      </c>
      <c r="C17" s="93">
        <f>SUM(C5:C12)</f>
        <v>80</v>
      </c>
      <c r="D17" s="93">
        <f t="shared" ref="D17:X17" si="0">SUM(D5:D12)</f>
        <v>7</v>
      </c>
      <c r="E17" s="93">
        <f t="shared" si="0"/>
        <v>14</v>
      </c>
      <c r="F17" s="93">
        <f t="shared" si="0"/>
        <v>0</v>
      </c>
      <c r="G17" s="93">
        <f t="shared" si="0"/>
        <v>35</v>
      </c>
      <c r="H17" s="93">
        <f t="shared" si="0"/>
        <v>25</v>
      </c>
      <c r="I17" s="93">
        <f t="shared" si="0"/>
        <v>25</v>
      </c>
      <c r="J17" s="93">
        <f t="shared" si="0"/>
        <v>20</v>
      </c>
      <c r="K17" s="93">
        <f t="shared" si="0"/>
        <v>40</v>
      </c>
      <c r="L17" s="93">
        <f t="shared" si="0"/>
        <v>45</v>
      </c>
      <c r="M17" s="93">
        <f t="shared" si="0"/>
        <v>25</v>
      </c>
      <c r="N17" s="93">
        <f t="shared" si="0"/>
        <v>45</v>
      </c>
      <c r="O17" s="93">
        <f t="shared" si="0"/>
        <v>5</v>
      </c>
      <c r="P17" s="93">
        <f t="shared" si="0"/>
        <v>0</v>
      </c>
      <c r="Q17" s="93">
        <f t="shared" si="0"/>
        <v>3</v>
      </c>
      <c r="R17" s="93">
        <f t="shared" si="0"/>
        <v>70</v>
      </c>
      <c r="S17" s="93">
        <f t="shared" si="0"/>
        <v>70</v>
      </c>
      <c r="T17" s="93">
        <f t="shared" si="0"/>
        <v>5</v>
      </c>
      <c r="U17" s="93">
        <f t="shared" si="0"/>
        <v>0</v>
      </c>
      <c r="V17" s="93">
        <f t="shared" si="0"/>
        <v>0</v>
      </c>
      <c r="W17" s="93">
        <f t="shared" si="0"/>
        <v>0</v>
      </c>
      <c r="X17" s="93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5.44</v>
      </c>
      <c r="D18" s="95">
        <f>+(A17*D17)/1000</f>
        <v>0.47599999999999998</v>
      </c>
      <c r="E18" s="95">
        <f>+(A17*E17)/1000</f>
        <v>0.95199999999999996</v>
      </c>
      <c r="F18" s="95">
        <f>+(A17*F17)/1000</f>
        <v>0</v>
      </c>
      <c r="G18" s="95">
        <f>+(A17*G17)/1000</f>
        <v>2.38</v>
      </c>
      <c r="H18" s="95">
        <f>+(A17*H17)/1000</f>
        <v>1.7</v>
      </c>
      <c r="I18" s="95">
        <f>+(A17*I17)/1000</f>
        <v>1.7</v>
      </c>
      <c r="J18" s="95">
        <f>+(A17*J17)/1000</f>
        <v>1.36</v>
      </c>
      <c r="K18" s="95">
        <f>+(A17*K17)/1000</f>
        <v>2.72</v>
      </c>
      <c r="L18" s="95">
        <f>+(A17*L17)/1000</f>
        <v>3.06</v>
      </c>
      <c r="M18" s="95">
        <f>+(A17*M17)/1000</f>
        <v>1.7</v>
      </c>
      <c r="N18" s="95">
        <f>+(A17*N17)/1000</f>
        <v>3.06</v>
      </c>
      <c r="O18" s="95">
        <f>+(A17*O17)/1000</f>
        <v>0.34</v>
      </c>
      <c r="P18" s="95">
        <f>+(A17*P17)/1000</f>
        <v>0</v>
      </c>
      <c r="Q18" s="95">
        <f>+(A17*Q17)/1000</f>
        <v>0.20399999999999999</v>
      </c>
      <c r="R18" s="95">
        <f>+(A17*R17)/1000</f>
        <v>4.76</v>
      </c>
      <c r="S18" s="95">
        <f>+(A17*S17)/1000</f>
        <v>4.76</v>
      </c>
      <c r="T18" s="95">
        <f>+(A17*T17)/1000</f>
        <v>0.34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65</v>
      </c>
      <c r="B19" s="84" t="s">
        <v>71</v>
      </c>
      <c r="C19" s="96">
        <f>SUM(C13:C16)</f>
        <v>40</v>
      </c>
      <c r="D19" s="96">
        <f t="shared" ref="D19:X19" si="1">SUM(D13:D16)</f>
        <v>0</v>
      </c>
      <c r="E19" s="96">
        <f t="shared" si="1"/>
        <v>0</v>
      </c>
      <c r="F19" s="96">
        <f t="shared" si="1"/>
        <v>15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250</v>
      </c>
      <c r="N19" s="96">
        <f t="shared" si="1"/>
        <v>0</v>
      </c>
      <c r="O19" s="96">
        <f t="shared" si="1"/>
        <v>0</v>
      </c>
      <c r="P19" s="96">
        <f t="shared" si="1"/>
        <v>40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6">
        <f t="shared" si="1"/>
        <v>0</v>
      </c>
      <c r="X19" s="96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2.6</v>
      </c>
      <c r="D20" s="98">
        <f>+(A19*D19)/1000</f>
        <v>0</v>
      </c>
      <c r="E20" s="98">
        <f>+(A19*E19)/1000</f>
        <v>0</v>
      </c>
      <c r="F20" s="98">
        <f>+(A19*F19)/1000</f>
        <v>0.97499999999999998</v>
      </c>
      <c r="G20" s="98">
        <f>+(A19*G19)/1000</f>
        <v>0</v>
      </c>
      <c r="H20" s="98">
        <f>+(A19*H19)/1000</f>
        <v>0</v>
      </c>
      <c r="I20" s="98">
        <f>+(A19*I19)/1000</f>
        <v>0</v>
      </c>
      <c r="J20" s="98">
        <f>+(A19*J19)/1000</f>
        <v>0</v>
      </c>
      <c r="K20" s="98">
        <f>+(A19*K19)/1000</f>
        <v>0</v>
      </c>
      <c r="L20" s="98">
        <f>+(A19*L19)/1000</f>
        <v>0</v>
      </c>
      <c r="M20" s="98">
        <f>+(A19*M19)/1000</f>
        <v>16.25</v>
      </c>
      <c r="N20" s="98">
        <f>+(A19*N19)/1000</f>
        <v>0</v>
      </c>
      <c r="O20" s="98">
        <f>+(A19*O19)/1000</f>
        <v>0</v>
      </c>
      <c r="P20" s="98">
        <f>+(A19*P19)/1000</f>
        <v>2.6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26.25" customHeight="1" x14ac:dyDescent="0.2">
      <c r="A21" s="138" t="s">
        <v>8</v>
      </c>
      <c r="B21" s="139"/>
      <c r="C21" s="100">
        <f>+C20+C18</f>
        <v>8.0400000000000009</v>
      </c>
      <c r="D21" s="100">
        <f t="shared" ref="D21:X21" si="2">+D20+D18</f>
        <v>0.47599999999999998</v>
      </c>
      <c r="E21" s="100">
        <f t="shared" si="2"/>
        <v>0.95199999999999996</v>
      </c>
      <c r="F21" s="100">
        <f t="shared" si="2"/>
        <v>0.97499999999999998</v>
      </c>
      <c r="G21" s="100">
        <f t="shared" si="2"/>
        <v>2.38</v>
      </c>
      <c r="H21" s="100">
        <f t="shared" si="2"/>
        <v>1.7</v>
      </c>
      <c r="I21" s="100">
        <f t="shared" si="2"/>
        <v>1.7</v>
      </c>
      <c r="J21" s="100">
        <f t="shared" si="2"/>
        <v>1.36</v>
      </c>
      <c r="K21" s="100">
        <f t="shared" si="2"/>
        <v>2.72</v>
      </c>
      <c r="L21" s="100">
        <f t="shared" si="2"/>
        <v>3.06</v>
      </c>
      <c r="M21" s="100">
        <f t="shared" si="2"/>
        <v>17.95</v>
      </c>
      <c r="N21" s="100">
        <f t="shared" si="2"/>
        <v>3.06</v>
      </c>
      <c r="O21" s="100">
        <f t="shared" si="2"/>
        <v>0.34</v>
      </c>
      <c r="P21" s="100">
        <f t="shared" si="2"/>
        <v>2.6</v>
      </c>
      <c r="Q21" s="100">
        <f t="shared" si="2"/>
        <v>0.20399999999999999</v>
      </c>
      <c r="R21" s="100">
        <f t="shared" si="2"/>
        <v>4.76</v>
      </c>
      <c r="S21" s="100">
        <f t="shared" si="2"/>
        <v>4.76</v>
      </c>
      <c r="T21" s="100">
        <f t="shared" si="2"/>
        <v>0.34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1290</v>
      </c>
      <c r="H22" s="102">
        <v>399</v>
      </c>
      <c r="I22" s="102">
        <v>138</v>
      </c>
      <c r="J22" s="102">
        <v>187</v>
      </c>
      <c r="K22" s="102">
        <v>154</v>
      </c>
      <c r="L22" s="102">
        <v>2644</v>
      </c>
      <c r="M22" s="102">
        <v>153</v>
      </c>
      <c r="N22" s="102">
        <v>708</v>
      </c>
      <c r="O22" s="102">
        <v>238</v>
      </c>
      <c r="P22" s="102">
        <v>514</v>
      </c>
      <c r="Q22" s="102">
        <v>227</v>
      </c>
      <c r="R22" s="102">
        <v>634</v>
      </c>
      <c r="S22" s="102">
        <v>160</v>
      </c>
      <c r="T22" s="102">
        <v>167</v>
      </c>
      <c r="U22" s="102">
        <v>112</v>
      </c>
      <c r="V22" s="102"/>
      <c r="W22" s="103"/>
      <c r="X22" s="103"/>
      <c r="Y22" s="65"/>
    </row>
    <row r="23" spans="1:25" hidden="1" x14ac:dyDescent="0.2">
      <c r="A23" s="87">
        <f>SUM(A17)</f>
        <v>68</v>
      </c>
      <c r="B23" s="88" t="s">
        <v>10</v>
      </c>
      <c r="C23" s="104">
        <f>SUM(C18*C22)</f>
        <v>1425.2800000000002</v>
      </c>
      <c r="D23" s="104">
        <f>SUM(D18*D22)</f>
        <v>1403.248</v>
      </c>
      <c r="E23" s="104">
        <f t="shared" ref="E23:X23" si="3">SUM(E18*E22)</f>
        <v>1570.8</v>
      </c>
      <c r="F23" s="104">
        <f t="shared" si="3"/>
        <v>0</v>
      </c>
      <c r="G23" s="104">
        <f t="shared" si="3"/>
        <v>3070.2</v>
      </c>
      <c r="H23" s="104">
        <f t="shared" si="3"/>
        <v>678.3</v>
      </c>
      <c r="I23" s="104">
        <f t="shared" si="3"/>
        <v>234.6</v>
      </c>
      <c r="J23" s="104">
        <f t="shared" si="3"/>
        <v>254.32000000000002</v>
      </c>
      <c r="K23" s="104">
        <f t="shared" si="3"/>
        <v>418.88000000000005</v>
      </c>
      <c r="L23" s="104">
        <f t="shared" si="3"/>
        <v>8090.64</v>
      </c>
      <c r="M23" s="104">
        <f t="shared" si="3"/>
        <v>260.09999999999997</v>
      </c>
      <c r="N23" s="104">
        <f t="shared" si="3"/>
        <v>2166.48</v>
      </c>
      <c r="O23" s="104">
        <f t="shared" si="3"/>
        <v>80.92</v>
      </c>
      <c r="P23" s="104">
        <f t="shared" si="3"/>
        <v>0</v>
      </c>
      <c r="Q23" s="104">
        <f t="shared" si="3"/>
        <v>46.308</v>
      </c>
      <c r="R23" s="104">
        <f t="shared" si="3"/>
        <v>3017.8399999999997</v>
      </c>
      <c r="S23" s="104">
        <f t="shared" si="3"/>
        <v>761.59999999999991</v>
      </c>
      <c r="T23" s="104">
        <f t="shared" si="3"/>
        <v>56.78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23536.295999999995</v>
      </c>
    </row>
    <row r="24" spans="1:25" hidden="1" x14ac:dyDescent="0.2">
      <c r="A24" s="87">
        <f>SUM(A19)</f>
        <v>65</v>
      </c>
      <c r="B24" s="88" t="s">
        <v>10</v>
      </c>
      <c r="C24" s="104">
        <f>SUM(C20*C22)</f>
        <v>681.2</v>
      </c>
      <c r="D24" s="104">
        <f>SUM(D20*D22)</f>
        <v>0</v>
      </c>
      <c r="E24" s="104">
        <f t="shared" ref="E24:X24" si="4">SUM(E20*E22)</f>
        <v>0</v>
      </c>
      <c r="F24" s="104">
        <f t="shared" si="4"/>
        <v>592.79999999999995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2486.25</v>
      </c>
      <c r="N24" s="104">
        <f t="shared" si="4"/>
        <v>0</v>
      </c>
      <c r="O24" s="104">
        <f t="shared" si="4"/>
        <v>0</v>
      </c>
      <c r="P24" s="104">
        <f t="shared" si="4"/>
        <v>1336.4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5096.6499999999996</v>
      </c>
    </row>
    <row r="25" spans="1:25" hidden="1" x14ac:dyDescent="0.2">
      <c r="A25" s="140" t="s">
        <v>11</v>
      </c>
      <c r="B25" s="141"/>
      <c r="C25" s="105">
        <f>SUM(C23:C24)</f>
        <v>2106.4800000000005</v>
      </c>
      <c r="D25" s="105">
        <f t="shared" ref="D25:X25" si="5">+D21*D22</f>
        <v>1403.248</v>
      </c>
      <c r="E25" s="105">
        <f t="shared" si="5"/>
        <v>1570.8</v>
      </c>
      <c r="F25" s="105">
        <f t="shared" si="5"/>
        <v>592.79999999999995</v>
      </c>
      <c r="G25" s="105">
        <f t="shared" si="5"/>
        <v>3070.2</v>
      </c>
      <c r="H25" s="105">
        <f t="shared" si="5"/>
        <v>678.3</v>
      </c>
      <c r="I25" s="105">
        <f t="shared" si="5"/>
        <v>234.6</v>
      </c>
      <c r="J25" s="105">
        <f t="shared" si="5"/>
        <v>254.32000000000002</v>
      </c>
      <c r="K25" s="105">
        <f t="shared" si="5"/>
        <v>418.88000000000005</v>
      </c>
      <c r="L25" s="105">
        <f t="shared" si="5"/>
        <v>8090.64</v>
      </c>
      <c r="M25" s="105">
        <f t="shared" si="5"/>
        <v>2746.35</v>
      </c>
      <c r="N25" s="105">
        <f t="shared" si="5"/>
        <v>2166.48</v>
      </c>
      <c r="O25" s="105">
        <f t="shared" si="5"/>
        <v>80.92</v>
      </c>
      <c r="P25" s="105">
        <f t="shared" si="5"/>
        <v>1336.4</v>
      </c>
      <c r="Q25" s="105">
        <f t="shared" si="5"/>
        <v>46.308</v>
      </c>
      <c r="R25" s="105">
        <f t="shared" si="5"/>
        <v>3017.8399999999997</v>
      </c>
      <c r="S25" s="105">
        <f t="shared" si="5"/>
        <v>761.59999999999991</v>
      </c>
      <c r="T25" s="105">
        <f t="shared" si="5"/>
        <v>56.78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28632.945999999996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110</v>
      </c>
      <c r="D32" s="62">
        <v>105</v>
      </c>
      <c r="E32" s="63"/>
      <c r="F32" s="63"/>
      <c r="G32" s="63"/>
      <c r="H32" s="63"/>
      <c r="I32" s="63"/>
      <c r="J32" s="63"/>
      <c r="P32" s="126">
        <v>43076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48.75" customHeight="1" thickBot="1" x14ac:dyDescent="0.25">
      <c r="A34" s="129"/>
      <c r="B34" s="130"/>
      <c r="C34" s="66" t="s">
        <v>33</v>
      </c>
      <c r="D34" s="68" t="s">
        <v>46</v>
      </c>
      <c r="E34" s="68" t="s">
        <v>37</v>
      </c>
      <c r="F34" s="68" t="s">
        <v>40</v>
      </c>
      <c r="G34" s="68" t="s">
        <v>57</v>
      </c>
      <c r="H34" s="68" t="s">
        <v>126</v>
      </c>
      <c r="I34" s="68" t="s">
        <v>127</v>
      </c>
      <c r="J34" s="68" t="s">
        <v>41</v>
      </c>
      <c r="K34" s="68" t="s">
        <v>81</v>
      </c>
      <c r="L34" s="68" t="s">
        <v>34</v>
      </c>
      <c r="M34" s="68" t="s">
        <v>80</v>
      </c>
      <c r="N34" s="68"/>
      <c r="O34" s="68"/>
      <c r="P34" s="68"/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hidden="1" customHeight="1" x14ac:dyDescent="0.2">
      <c r="A35" s="134" t="s">
        <v>5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57</v>
      </c>
      <c r="C36" s="75"/>
      <c r="D36" s="75"/>
      <c r="E36" s="75"/>
      <c r="F36" s="75"/>
      <c r="G36" s="75">
        <v>30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48</v>
      </c>
      <c r="C37" s="75"/>
      <c r="D37" s="75"/>
      <c r="E37" s="75">
        <v>15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49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38</v>
      </c>
      <c r="C39" s="72"/>
      <c r="D39" s="72"/>
      <c r="E39" s="72"/>
      <c r="F39" s="72">
        <v>5</v>
      </c>
      <c r="G39" s="72"/>
      <c r="H39" s="72"/>
      <c r="I39" s="72">
        <v>40</v>
      </c>
      <c r="J39" s="72">
        <v>30</v>
      </c>
      <c r="K39" s="72">
        <v>20</v>
      </c>
      <c r="L39" s="72"/>
      <c r="M39" s="72">
        <v>20</v>
      </c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94</v>
      </c>
      <c r="C40" s="75"/>
      <c r="D40" s="75">
        <v>13</v>
      </c>
      <c r="E40" s="75"/>
      <c r="F40" s="75"/>
      <c r="G40" s="75"/>
      <c r="H40" s="75">
        <v>250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125</v>
      </c>
      <c r="C41" s="75">
        <v>60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hidden="1" thickBot="1" x14ac:dyDescent="0.25">
      <c r="A42" s="13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110</v>
      </c>
      <c r="B47" s="82" t="s">
        <v>181</v>
      </c>
      <c r="C47" s="93">
        <f>SUM(C35:C38)</f>
        <v>80</v>
      </c>
      <c r="D47" s="93">
        <f t="shared" ref="D47:X47" si="6">SUM(D35:D38)</f>
        <v>0</v>
      </c>
      <c r="E47" s="93">
        <f t="shared" si="6"/>
        <v>15</v>
      </c>
      <c r="F47" s="93">
        <f t="shared" si="6"/>
        <v>0</v>
      </c>
      <c r="G47" s="93">
        <f t="shared" si="6"/>
        <v>30</v>
      </c>
      <c r="H47" s="93">
        <f t="shared" si="6"/>
        <v>0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0</v>
      </c>
      <c r="M47" s="93">
        <f t="shared" si="6"/>
        <v>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8.8000000000000007</v>
      </c>
      <c r="D48" s="95">
        <f>+(A47*D47)/1000</f>
        <v>0</v>
      </c>
      <c r="E48" s="95">
        <f>+(A47*E47)/1000</f>
        <v>1.65</v>
      </c>
      <c r="F48" s="95">
        <f>+(A47*F47)/1000</f>
        <v>0</v>
      </c>
      <c r="G48" s="95">
        <f>+(A47*G47)/1000</f>
        <v>3.3</v>
      </c>
      <c r="H48" s="95">
        <f>+(A47*H47)/1000</f>
        <v>0</v>
      </c>
      <c r="I48" s="95">
        <f>+(A47*I47)/1000</f>
        <v>0</v>
      </c>
      <c r="J48" s="95">
        <f>+(A47*J47)/1000</f>
        <v>0</v>
      </c>
      <c r="K48" s="95">
        <f>+(A47*K47)/1000</f>
        <v>0</v>
      </c>
      <c r="L48" s="95">
        <f>+(A47*L47)/1000</f>
        <v>0</v>
      </c>
      <c r="M48" s="95">
        <f>+(A47*M47)/1000</f>
        <v>0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105</v>
      </c>
      <c r="B49" s="84" t="s">
        <v>183</v>
      </c>
      <c r="C49" s="96">
        <f>SUM(C39:C42)</f>
        <v>60</v>
      </c>
      <c r="D49" s="96">
        <f t="shared" ref="D49:X49" si="7">SUM(D39:D42)</f>
        <v>13</v>
      </c>
      <c r="E49" s="96">
        <f t="shared" si="7"/>
        <v>0</v>
      </c>
      <c r="F49" s="96">
        <f t="shared" si="7"/>
        <v>5</v>
      </c>
      <c r="G49" s="96">
        <f t="shared" si="7"/>
        <v>0</v>
      </c>
      <c r="H49" s="96">
        <f t="shared" si="7"/>
        <v>250</v>
      </c>
      <c r="I49" s="96">
        <f t="shared" si="7"/>
        <v>40</v>
      </c>
      <c r="J49" s="96">
        <f t="shared" si="7"/>
        <v>30</v>
      </c>
      <c r="K49" s="96">
        <f t="shared" si="7"/>
        <v>20</v>
      </c>
      <c r="L49" s="96">
        <f t="shared" si="7"/>
        <v>0</v>
      </c>
      <c r="M49" s="96">
        <f t="shared" si="7"/>
        <v>20</v>
      </c>
      <c r="N49" s="96">
        <f t="shared" si="7"/>
        <v>0</v>
      </c>
      <c r="O49" s="96">
        <f t="shared" si="7"/>
        <v>0</v>
      </c>
      <c r="P49" s="96">
        <f t="shared" si="7"/>
        <v>0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6.3</v>
      </c>
      <c r="D50" s="98">
        <f>+(A49*D49)/1000</f>
        <v>1.365</v>
      </c>
      <c r="E50" s="98">
        <f>+(A49*E49)/1000</f>
        <v>0</v>
      </c>
      <c r="F50" s="98">
        <f>+(A49*F49)/1000</f>
        <v>0.52500000000000002</v>
      </c>
      <c r="G50" s="98">
        <f>+(A49*G49)/1000</f>
        <v>0</v>
      </c>
      <c r="H50" s="98">
        <f>+(A49*H49)/1000</f>
        <v>26.25</v>
      </c>
      <c r="I50" s="98">
        <f>+(A49*I49)/1000</f>
        <v>4.2</v>
      </c>
      <c r="J50" s="98">
        <f>+(A49*J49)/1000</f>
        <v>3.15</v>
      </c>
      <c r="K50" s="98">
        <f>+(A49*K49)/1000</f>
        <v>2.1</v>
      </c>
      <c r="L50" s="98">
        <f>+(A49*L49)/1000</f>
        <v>0</v>
      </c>
      <c r="M50" s="98">
        <f>+(A49*M49)/1000</f>
        <v>2.1</v>
      </c>
      <c r="N50" s="98">
        <f>+(A49*N49)/1000</f>
        <v>0</v>
      </c>
      <c r="O50" s="98">
        <f>+(A49*O49)/1000</f>
        <v>0</v>
      </c>
      <c r="P50" s="98">
        <f>+(A49*P49)/1000</f>
        <v>0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27.75" customHeight="1" x14ac:dyDescent="0.2">
      <c r="A51" s="138" t="s">
        <v>8</v>
      </c>
      <c r="B51" s="139"/>
      <c r="C51" s="100">
        <f>+C50+C48</f>
        <v>15.100000000000001</v>
      </c>
      <c r="D51" s="100">
        <f t="shared" ref="D51:X51" si="8">+D50+D48</f>
        <v>1.365</v>
      </c>
      <c r="E51" s="100">
        <f t="shared" si="8"/>
        <v>1.65</v>
      </c>
      <c r="F51" s="100">
        <f t="shared" si="8"/>
        <v>0.52500000000000002</v>
      </c>
      <c r="G51" s="100">
        <f t="shared" si="8"/>
        <v>3.3</v>
      </c>
      <c r="H51" s="100">
        <f t="shared" si="8"/>
        <v>26.25</v>
      </c>
      <c r="I51" s="100">
        <f t="shared" si="8"/>
        <v>4.2</v>
      </c>
      <c r="J51" s="100">
        <f t="shared" si="8"/>
        <v>3.15</v>
      </c>
      <c r="K51" s="100">
        <f t="shared" si="8"/>
        <v>2.1</v>
      </c>
      <c r="L51" s="100">
        <f t="shared" si="8"/>
        <v>0</v>
      </c>
      <c r="M51" s="100">
        <f t="shared" si="8"/>
        <v>2.1</v>
      </c>
      <c r="N51" s="100">
        <f t="shared" si="8"/>
        <v>0</v>
      </c>
      <c r="O51" s="100">
        <f t="shared" si="8"/>
        <v>0</v>
      </c>
      <c r="P51" s="100">
        <f t="shared" si="8"/>
        <v>0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2948</v>
      </c>
      <c r="E52" s="102">
        <v>1650</v>
      </c>
      <c r="F52" s="102">
        <v>608</v>
      </c>
      <c r="G52" s="102">
        <v>1550</v>
      </c>
      <c r="H52" s="102">
        <v>153</v>
      </c>
      <c r="I52" s="102">
        <v>138</v>
      </c>
      <c r="J52" s="102">
        <v>187</v>
      </c>
      <c r="K52" s="102">
        <v>818</v>
      </c>
      <c r="L52" s="102">
        <v>147</v>
      </c>
      <c r="M52" s="102">
        <v>514</v>
      </c>
      <c r="N52" s="102"/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110</v>
      </c>
      <c r="B53" s="88" t="s">
        <v>10</v>
      </c>
      <c r="C53" s="104">
        <f>SUM(C48*C52)</f>
        <v>2305.6000000000004</v>
      </c>
      <c r="D53" s="104">
        <f>SUM(D48*D52)</f>
        <v>0</v>
      </c>
      <c r="E53" s="104">
        <f t="shared" ref="E53:X53" si="9">SUM(E48*E52)</f>
        <v>2722.5</v>
      </c>
      <c r="F53" s="104">
        <f t="shared" si="9"/>
        <v>0</v>
      </c>
      <c r="G53" s="104">
        <f t="shared" si="9"/>
        <v>5115</v>
      </c>
      <c r="H53" s="104">
        <f t="shared" si="9"/>
        <v>0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0</v>
      </c>
      <c r="M53" s="104">
        <f t="shared" si="9"/>
        <v>0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10143.1</v>
      </c>
    </row>
    <row r="54" spans="1:25" x14ac:dyDescent="0.2">
      <c r="A54" s="87">
        <f>SUM(A49)</f>
        <v>105</v>
      </c>
      <c r="B54" s="88" t="s">
        <v>10</v>
      </c>
      <c r="C54" s="104">
        <f>SUM(C50*C52)</f>
        <v>1650.6</v>
      </c>
      <c r="D54" s="104">
        <f>SUM(D50*D52)</f>
        <v>4024.02</v>
      </c>
      <c r="E54" s="104">
        <f t="shared" ref="E54:X54" si="10">SUM(E50*E52)</f>
        <v>0</v>
      </c>
      <c r="F54" s="104">
        <f t="shared" si="10"/>
        <v>319.2</v>
      </c>
      <c r="G54" s="104">
        <f t="shared" si="10"/>
        <v>0</v>
      </c>
      <c r="H54" s="104">
        <f t="shared" si="10"/>
        <v>4016.25</v>
      </c>
      <c r="I54" s="104">
        <f t="shared" si="10"/>
        <v>579.6</v>
      </c>
      <c r="J54" s="104">
        <f t="shared" si="10"/>
        <v>589.04999999999995</v>
      </c>
      <c r="K54" s="104">
        <f t="shared" si="10"/>
        <v>1717.8000000000002</v>
      </c>
      <c r="L54" s="104">
        <f t="shared" si="10"/>
        <v>0</v>
      </c>
      <c r="M54" s="104">
        <f t="shared" si="10"/>
        <v>1079.4000000000001</v>
      </c>
      <c r="N54" s="104">
        <f t="shared" si="10"/>
        <v>0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13975.92</v>
      </c>
    </row>
    <row r="55" spans="1:25" x14ac:dyDescent="0.2">
      <c r="A55" s="140" t="s">
        <v>11</v>
      </c>
      <c r="B55" s="141"/>
      <c r="C55" s="105">
        <f>SUM(C53:C54)</f>
        <v>3956.2000000000003</v>
      </c>
      <c r="D55" s="105">
        <f t="shared" ref="D55:X55" si="11">+D51*D52</f>
        <v>4024.02</v>
      </c>
      <c r="E55" s="105">
        <f t="shared" si="11"/>
        <v>2722.5</v>
      </c>
      <c r="F55" s="105">
        <f t="shared" si="11"/>
        <v>319.2</v>
      </c>
      <c r="G55" s="105">
        <f t="shared" si="11"/>
        <v>5115</v>
      </c>
      <c r="H55" s="105">
        <f t="shared" si="11"/>
        <v>4016.25</v>
      </c>
      <c r="I55" s="105">
        <f t="shared" si="11"/>
        <v>579.6</v>
      </c>
      <c r="J55" s="105">
        <f t="shared" si="11"/>
        <v>589.04999999999995</v>
      </c>
      <c r="K55" s="105">
        <f t="shared" si="11"/>
        <v>1717.8000000000002</v>
      </c>
      <c r="L55" s="105">
        <f t="shared" si="11"/>
        <v>0</v>
      </c>
      <c r="M55" s="105">
        <f t="shared" si="11"/>
        <v>1079.4000000000001</v>
      </c>
      <c r="N55" s="105">
        <f t="shared" si="11"/>
        <v>0</v>
      </c>
      <c r="O55" s="105">
        <f t="shared" si="11"/>
        <v>0</v>
      </c>
      <c r="P55" s="105">
        <f t="shared" si="11"/>
        <v>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24119.02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scale="1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110" zoomScaleNormal="110" workbookViewId="0">
      <selection activeCell="O11" sqref="O11"/>
    </sheetView>
  </sheetViews>
  <sheetFormatPr defaultRowHeight="12" x14ac:dyDescent="0.2"/>
  <cols>
    <col min="1" max="1" width="3.140625" style="59" customWidth="1"/>
    <col min="2" max="2" width="17.85546875" style="59" customWidth="1"/>
    <col min="3" max="3" width="5.85546875" style="59" customWidth="1"/>
    <col min="4" max="5" width="5.140625" style="59" customWidth="1"/>
    <col min="6" max="7" width="5.140625" style="59" hidden="1" customWidth="1"/>
    <col min="8" max="8" width="5.7109375" style="59" hidden="1" customWidth="1"/>
    <col min="9" max="12" width="5.140625" style="59" customWidth="1"/>
    <col min="13" max="13" width="5.85546875" style="59" customWidth="1"/>
    <col min="14" max="17" width="5.140625" style="59" customWidth="1"/>
    <col min="18" max="19" width="5.140625" style="59" hidden="1" customWidth="1"/>
    <col min="20" max="21" width="5.140625" style="59" customWidth="1"/>
    <col min="22" max="24" width="4.710937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15</v>
      </c>
      <c r="D2" s="62">
        <v>15</v>
      </c>
      <c r="E2" s="63"/>
      <c r="F2" s="63"/>
      <c r="G2" s="63"/>
      <c r="H2" s="63"/>
      <c r="I2" s="63"/>
      <c r="J2" s="63"/>
      <c r="P2" s="126">
        <v>43076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49.5" customHeight="1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131</v>
      </c>
      <c r="H4" s="68" t="s">
        <v>53</v>
      </c>
      <c r="I4" s="69" t="s">
        <v>68</v>
      </c>
      <c r="J4" s="68" t="s">
        <v>41</v>
      </c>
      <c r="K4" s="68" t="s">
        <v>42</v>
      </c>
      <c r="L4" s="68" t="s">
        <v>35</v>
      </c>
      <c r="M4" s="68" t="s">
        <v>29</v>
      </c>
      <c r="N4" s="69" t="s">
        <v>55</v>
      </c>
      <c r="O4" s="68" t="s">
        <v>30</v>
      </c>
      <c r="P4" s="68" t="s">
        <v>80</v>
      </c>
      <c r="Q4" s="68" t="s">
        <v>54</v>
      </c>
      <c r="R4" s="68" t="s">
        <v>78</v>
      </c>
      <c r="S4" s="68" t="s">
        <v>45</v>
      </c>
      <c r="T4" s="68" t="s">
        <v>34</v>
      </c>
      <c r="U4" s="69" t="s">
        <v>44</v>
      </c>
      <c r="V4" s="70"/>
      <c r="W4" s="67"/>
      <c r="X4" s="67"/>
      <c r="Y4" s="65"/>
    </row>
    <row r="5" spans="1:25" ht="11.25" customHeight="1" x14ac:dyDescent="0.2">
      <c r="A5" s="134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128</v>
      </c>
      <c r="C9" s="72"/>
      <c r="D9" s="72"/>
      <c r="E9" s="72">
        <v>7</v>
      </c>
      <c r="F9" s="72"/>
      <c r="G9" s="72"/>
      <c r="H9" s="72"/>
      <c r="I9" s="72"/>
      <c r="J9" s="72"/>
      <c r="K9" s="72"/>
      <c r="L9" s="72"/>
      <c r="M9" s="72"/>
      <c r="N9" s="72">
        <v>10</v>
      </c>
      <c r="O9" s="72"/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x14ac:dyDescent="0.2">
      <c r="A10" s="135"/>
      <c r="B10" s="80" t="s">
        <v>129</v>
      </c>
      <c r="C10" s="75"/>
      <c r="D10" s="75">
        <v>7</v>
      </c>
      <c r="E10" s="75"/>
      <c r="F10" s="75"/>
      <c r="G10" s="75"/>
      <c r="H10" s="75"/>
      <c r="I10" s="75">
        <v>25</v>
      </c>
      <c r="J10" s="75">
        <v>20</v>
      </c>
      <c r="K10" s="75">
        <v>40</v>
      </c>
      <c r="L10" s="75">
        <v>45</v>
      </c>
      <c r="M10" s="75">
        <v>25</v>
      </c>
      <c r="N10" s="75"/>
      <c r="O10" s="75">
        <v>5</v>
      </c>
      <c r="P10" s="75"/>
      <c r="Q10" s="75">
        <v>3</v>
      </c>
      <c r="R10" s="75"/>
      <c r="S10" s="75"/>
      <c r="T10" s="75">
        <v>5</v>
      </c>
      <c r="U10" s="75"/>
      <c r="V10" s="76"/>
      <c r="W10" s="76"/>
      <c r="X10" s="76"/>
      <c r="Y10" s="65"/>
    </row>
    <row r="11" spans="1:25" x14ac:dyDescent="0.2">
      <c r="A11" s="135"/>
      <c r="B11" s="80" t="s">
        <v>49</v>
      </c>
      <c r="C11" s="75">
        <v>40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3"/>
      <c r="X13" s="73"/>
      <c r="Y13" s="65"/>
    </row>
    <row r="14" spans="1:25" x14ac:dyDescent="0.2">
      <c r="A14" s="135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76"/>
      <c r="X14" s="76"/>
      <c r="Y14" s="65"/>
    </row>
    <row r="15" spans="1:25" x14ac:dyDescent="0.2">
      <c r="A15" s="135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hidden="1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15</v>
      </c>
      <c r="B17" s="82" t="s">
        <v>69</v>
      </c>
      <c r="C17" s="93">
        <f>SUM(C5:C12)</f>
        <v>40</v>
      </c>
      <c r="D17" s="93">
        <f t="shared" ref="D17:X17" si="0">SUM(D5:D12)</f>
        <v>7</v>
      </c>
      <c r="E17" s="93">
        <f t="shared" si="0"/>
        <v>7</v>
      </c>
      <c r="F17" s="93">
        <f t="shared" si="0"/>
        <v>0</v>
      </c>
      <c r="G17" s="93">
        <f t="shared" si="0"/>
        <v>0</v>
      </c>
      <c r="H17" s="93">
        <f t="shared" si="0"/>
        <v>0</v>
      </c>
      <c r="I17" s="93">
        <f t="shared" si="0"/>
        <v>25</v>
      </c>
      <c r="J17" s="93">
        <f t="shared" si="0"/>
        <v>20</v>
      </c>
      <c r="K17" s="93">
        <f t="shared" si="0"/>
        <v>40</v>
      </c>
      <c r="L17" s="93">
        <f t="shared" si="0"/>
        <v>45</v>
      </c>
      <c r="M17" s="93">
        <f t="shared" si="0"/>
        <v>25</v>
      </c>
      <c r="N17" s="93">
        <f t="shared" si="0"/>
        <v>10</v>
      </c>
      <c r="O17" s="93">
        <f t="shared" si="0"/>
        <v>5</v>
      </c>
      <c r="P17" s="93">
        <f t="shared" si="0"/>
        <v>0</v>
      </c>
      <c r="Q17" s="93">
        <f t="shared" si="0"/>
        <v>3</v>
      </c>
      <c r="R17" s="93">
        <f t="shared" si="0"/>
        <v>0</v>
      </c>
      <c r="S17" s="93">
        <f t="shared" si="0"/>
        <v>0</v>
      </c>
      <c r="T17" s="93">
        <f t="shared" si="0"/>
        <v>5</v>
      </c>
      <c r="U17" s="93">
        <f t="shared" si="0"/>
        <v>0</v>
      </c>
      <c r="V17" s="93">
        <f t="shared" si="0"/>
        <v>0</v>
      </c>
      <c r="W17" s="93">
        <f t="shared" si="0"/>
        <v>0</v>
      </c>
      <c r="X17" s="93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0.6</v>
      </c>
      <c r="D18" s="95">
        <f>+(A17*D17)/1000</f>
        <v>0.105</v>
      </c>
      <c r="E18" s="95">
        <f>+(A17*E17)/1000</f>
        <v>0.105</v>
      </c>
      <c r="F18" s="95">
        <f>+(A17*F17)/1000</f>
        <v>0</v>
      </c>
      <c r="G18" s="95">
        <f>+(A17*G17)/1000</f>
        <v>0</v>
      </c>
      <c r="H18" s="95">
        <f>+(A17*H17)/1000</f>
        <v>0</v>
      </c>
      <c r="I18" s="95">
        <f>+(A17*I17)/1000</f>
        <v>0.375</v>
      </c>
      <c r="J18" s="95">
        <f>+(A17*J17)/1000</f>
        <v>0.3</v>
      </c>
      <c r="K18" s="95">
        <f>+(A17*K17)/1000</f>
        <v>0.6</v>
      </c>
      <c r="L18" s="95">
        <f>+(A17*L17)/1000</f>
        <v>0.67500000000000004</v>
      </c>
      <c r="M18" s="95">
        <f>+(A17*M17)/1000</f>
        <v>0.375</v>
      </c>
      <c r="N18" s="95">
        <f>+(A17*N17)/1000</f>
        <v>0.15</v>
      </c>
      <c r="O18" s="95">
        <f>+(A17*O17)/1000</f>
        <v>7.4999999999999997E-2</v>
      </c>
      <c r="P18" s="95">
        <f>+(A17*P17)/1000</f>
        <v>0</v>
      </c>
      <c r="Q18" s="95">
        <f>+(A17*Q17)/1000</f>
        <v>4.4999999999999998E-2</v>
      </c>
      <c r="R18" s="95">
        <f>+(A17*R17)/1000</f>
        <v>0</v>
      </c>
      <c r="S18" s="95">
        <f>+(A17*S17)/1000</f>
        <v>0</v>
      </c>
      <c r="T18" s="95">
        <f>+(A17*T17)/1000</f>
        <v>7.4999999999999997E-2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15</v>
      </c>
      <c r="B19" s="84" t="s">
        <v>71</v>
      </c>
      <c r="C19" s="96">
        <f>SUM(C13:C16)</f>
        <v>0</v>
      </c>
      <c r="D19" s="96">
        <f t="shared" ref="D19:X19" si="1">SUM(D13:D16)</f>
        <v>0</v>
      </c>
      <c r="E19" s="96">
        <f t="shared" si="1"/>
        <v>0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0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 t="shared" si="1"/>
        <v>0</v>
      </c>
      <c r="O19" s="96">
        <f t="shared" si="1"/>
        <v>0</v>
      </c>
      <c r="P19" s="96">
        <f t="shared" si="1"/>
        <v>0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0</v>
      </c>
      <c r="V19" s="96">
        <f t="shared" si="1"/>
        <v>0</v>
      </c>
      <c r="W19" s="96">
        <f t="shared" si="1"/>
        <v>0</v>
      </c>
      <c r="X19" s="96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0</v>
      </c>
      <c r="D20" s="98">
        <f>+(A19*D19)/1000</f>
        <v>0</v>
      </c>
      <c r="E20" s="98">
        <f>+(A19*E19)/1000</f>
        <v>0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0</v>
      </c>
      <c r="J20" s="98">
        <f>+(A19*J19)/1000</f>
        <v>0</v>
      </c>
      <c r="K20" s="98">
        <f>+(A19*K19)/1000</f>
        <v>0</v>
      </c>
      <c r="L20" s="98">
        <f>+(A19*L19)/1000</f>
        <v>0</v>
      </c>
      <c r="M20" s="98">
        <f>+(A19*M19)/1000</f>
        <v>0</v>
      </c>
      <c r="N20" s="98">
        <f>+(A19*N19)/1000</f>
        <v>0</v>
      </c>
      <c r="O20" s="98">
        <f>+(A19*O19)/1000</f>
        <v>0</v>
      </c>
      <c r="P20" s="98">
        <f>+(A19*P19)/1000</f>
        <v>0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</v>
      </c>
      <c r="V20" s="98">
        <f>+(A19*V19)/1000</f>
        <v>0</v>
      </c>
      <c r="W20" s="99">
        <f>+(A19*W19)/1000</f>
        <v>0</v>
      </c>
      <c r="X20" s="99">
        <f>+(A19*X19)/1000</f>
        <v>0</v>
      </c>
      <c r="Y20" s="65"/>
    </row>
    <row r="21" spans="1:25" ht="26.25" customHeight="1" x14ac:dyDescent="0.2">
      <c r="A21" s="138" t="s">
        <v>8</v>
      </c>
      <c r="B21" s="139"/>
      <c r="C21" s="100">
        <f>+C20+C18</f>
        <v>0.6</v>
      </c>
      <c r="D21" s="100">
        <f t="shared" ref="D21:X21" si="2">+D20+D18</f>
        <v>0.105</v>
      </c>
      <c r="E21" s="100">
        <f t="shared" si="2"/>
        <v>0.105</v>
      </c>
      <c r="F21" s="100">
        <f t="shared" si="2"/>
        <v>0</v>
      </c>
      <c r="G21" s="100">
        <f t="shared" si="2"/>
        <v>0</v>
      </c>
      <c r="H21" s="100">
        <f t="shared" si="2"/>
        <v>0</v>
      </c>
      <c r="I21" s="100">
        <f t="shared" si="2"/>
        <v>0.375</v>
      </c>
      <c r="J21" s="100">
        <f t="shared" si="2"/>
        <v>0.3</v>
      </c>
      <c r="K21" s="100">
        <f t="shared" si="2"/>
        <v>0.6</v>
      </c>
      <c r="L21" s="100">
        <f t="shared" si="2"/>
        <v>0.67500000000000004</v>
      </c>
      <c r="M21" s="100">
        <f t="shared" si="2"/>
        <v>0.375</v>
      </c>
      <c r="N21" s="100">
        <f t="shared" si="2"/>
        <v>0.15</v>
      </c>
      <c r="O21" s="100">
        <f t="shared" si="2"/>
        <v>7.4999999999999997E-2</v>
      </c>
      <c r="P21" s="100">
        <f t="shared" si="2"/>
        <v>0</v>
      </c>
      <c r="Q21" s="100">
        <f t="shared" si="2"/>
        <v>4.4999999999999998E-2</v>
      </c>
      <c r="R21" s="100">
        <f t="shared" si="2"/>
        <v>0</v>
      </c>
      <c r="S21" s="100">
        <f t="shared" si="2"/>
        <v>0</v>
      </c>
      <c r="T21" s="100">
        <f t="shared" si="2"/>
        <v>7.4999999999999997E-2</v>
      </c>
      <c r="U21" s="100">
        <f t="shared" si="2"/>
        <v>0</v>
      </c>
      <c r="V21" s="100">
        <f t="shared" si="2"/>
        <v>0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1290</v>
      </c>
      <c r="H22" s="102">
        <v>399</v>
      </c>
      <c r="I22" s="102">
        <v>138</v>
      </c>
      <c r="J22" s="102">
        <v>187</v>
      </c>
      <c r="K22" s="102">
        <v>154</v>
      </c>
      <c r="L22" s="102">
        <v>2644</v>
      </c>
      <c r="M22" s="102">
        <v>153</v>
      </c>
      <c r="N22" s="102">
        <v>708</v>
      </c>
      <c r="O22" s="102">
        <v>238</v>
      </c>
      <c r="P22" s="102">
        <v>514</v>
      </c>
      <c r="Q22" s="102">
        <v>227</v>
      </c>
      <c r="R22" s="102">
        <v>634</v>
      </c>
      <c r="S22" s="102">
        <v>160</v>
      </c>
      <c r="T22" s="102">
        <v>167</v>
      </c>
      <c r="U22" s="102">
        <v>112</v>
      </c>
      <c r="V22" s="102"/>
      <c r="W22" s="103"/>
      <c r="X22" s="103"/>
      <c r="Y22" s="65"/>
    </row>
    <row r="23" spans="1:25" hidden="1" x14ac:dyDescent="0.2">
      <c r="A23" s="87">
        <f>SUM(A17)</f>
        <v>15</v>
      </c>
      <c r="B23" s="88" t="s">
        <v>10</v>
      </c>
      <c r="C23" s="104">
        <f>SUM(C18*C22)</f>
        <v>157.19999999999999</v>
      </c>
      <c r="D23" s="104">
        <f>SUM(D18*D22)</f>
        <v>309.53999999999996</v>
      </c>
      <c r="E23" s="104">
        <f t="shared" ref="E23:X23" si="3">SUM(E18*E22)</f>
        <v>173.25</v>
      </c>
      <c r="F23" s="104">
        <f t="shared" si="3"/>
        <v>0</v>
      </c>
      <c r="G23" s="104">
        <f t="shared" si="3"/>
        <v>0</v>
      </c>
      <c r="H23" s="104">
        <f t="shared" si="3"/>
        <v>0</v>
      </c>
      <c r="I23" s="104">
        <f t="shared" si="3"/>
        <v>51.75</v>
      </c>
      <c r="J23" s="104">
        <f t="shared" si="3"/>
        <v>56.1</v>
      </c>
      <c r="K23" s="104">
        <f t="shared" si="3"/>
        <v>92.399999999999991</v>
      </c>
      <c r="L23" s="104">
        <f t="shared" si="3"/>
        <v>1784.7</v>
      </c>
      <c r="M23" s="104">
        <f t="shared" si="3"/>
        <v>57.375</v>
      </c>
      <c r="N23" s="104">
        <f t="shared" si="3"/>
        <v>106.2</v>
      </c>
      <c r="O23" s="104">
        <f t="shared" si="3"/>
        <v>17.849999999999998</v>
      </c>
      <c r="P23" s="104">
        <f t="shared" si="3"/>
        <v>0</v>
      </c>
      <c r="Q23" s="104">
        <f t="shared" si="3"/>
        <v>10.215</v>
      </c>
      <c r="R23" s="104">
        <f t="shared" si="3"/>
        <v>0</v>
      </c>
      <c r="S23" s="104">
        <f t="shared" si="3"/>
        <v>0</v>
      </c>
      <c r="T23" s="104">
        <f t="shared" si="3"/>
        <v>12.525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2829.105</v>
      </c>
    </row>
    <row r="24" spans="1:25" hidden="1" x14ac:dyDescent="0.2">
      <c r="A24" s="87">
        <f>SUM(A19)</f>
        <v>15</v>
      </c>
      <c r="B24" s="88" t="s">
        <v>10</v>
      </c>
      <c r="C24" s="104">
        <f>SUM(C20*C22)</f>
        <v>0</v>
      </c>
      <c r="D24" s="104">
        <f>SUM(D20*D22)</f>
        <v>0</v>
      </c>
      <c r="E24" s="104">
        <f t="shared" ref="E24:X24" si="4">SUM(E20*E22)</f>
        <v>0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0</v>
      </c>
      <c r="O24" s="104">
        <f t="shared" si="4"/>
        <v>0</v>
      </c>
      <c r="P24" s="104">
        <f t="shared" si="4"/>
        <v>0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0</v>
      </c>
      <c r="V24" s="104">
        <f t="shared" si="4"/>
        <v>0</v>
      </c>
      <c r="W24" s="104">
        <f t="shared" si="4"/>
        <v>0</v>
      </c>
      <c r="X24" s="104">
        <f t="shared" si="4"/>
        <v>0</v>
      </c>
      <c r="Y24" s="89">
        <f>SUM(C24:X24)</f>
        <v>0</v>
      </c>
    </row>
    <row r="25" spans="1:25" hidden="1" x14ac:dyDescent="0.2">
      <c r="A25" s="140" t="s">
        <v>11</v>
      </c>
      <c r="B25" s="141"/>
      <c r="C25" s="105">
        <f>SUM(C23:C24)</f>
        <v>157.19999999999999</v>
      </c>
      <c r="D25" s="105">
        <f t="shared" ref="D25:X25" si="5">+D21*D22</f>
        <v>309.53999999999996</v>
      </c>
      <c r="E25" s="105">
        <f t="shared" si="5"/>
        <v>173.25</v>
      </c>
      <c r="F25" s="105">
        <f t="shared" si="5"/>
        <v>0</v>
      </c>
      <c r="G25" s="105">
        <f t="shared" si="5"/>
        <v>0</v>
      </c>
      <c r="H25" s="105">
        <f t="shared" si="5"/>
        <v>0</v>
      </c>
      <c r="I25" s="105">
        <f t="shared" si="5"/>
        <v>51.75</v>
      </c>
      <c r="J25" s="105">
        <f t="shared" si="5"/>
        <v>56.1</v>
      </c>
      <c r="K25" s="105">
        <f t="shared" si="5"/>
        <v>92.399999999999991</v>
      </c>
      <c r="L25" s="105">
        <f t="shared" si="5"/>
        <v>1784.7</v>
      </c>
      <c r="M25" s="105">
        <f t="shared" si="5"/>
        <v>57.375</v>
      </c>
      <c r="N25" s="105">
        <f t="shared" si="5"/>
        <v>106.2</v>
      </c>
      <c r="O25" s="105">
        <f t="shared" si="5"/>
        <v>17.849999999999998</v>
      </c>
      <c r="P25" s="105">
        <f t="shared" si="5"/>
        <v>0</v>
      </c>
      <c r="Q25" s="105">
        <f t="shared" si="5"/>
        <v>10.215</v>
      </c>
      <c r="R25" s="105">
        <f t="shared" si="5"/>
        <v>0</v>
      </c>
      <c r="S25" s="105">
        <f t="shared" si="5"/>
        <v>0</v>
      </c>
      <c r="T25" s="105">
        <f t="shared" si="5"/>
        <v>12.525</v>
      </c>
      <c r="U25" s="105">
        <f t="shared" si="5"/>
        <v>0</v>
      </c>
      <c r="V25" s="105">
        <f t="shared" si="5"/>
        <v>0</v>
      </c>
      <c r="W25" s="106">
        <f t="shared" si="5"/>
        <v>0</v>
      </c>
      <c r="X25" s="106">
        <f t="shared" si="5"/>
        <v>0</v>
      </c>
      <c r="Y25" s="89">
        <f>SUM(C25:X25)</f>
        <v>2829.105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</sheetData>
  <mergeCells count="15">
    <mergeCell ref="B1:J1"/>
    <mergeCell ref="M1:Q1"/>
    <mergeCell ref="R1:V1"/>
    <mergeCell ref="P2:S2"/>
    <mergeCell ref="A3:B4"/>
    <mergeCell ref="C3:V3"/>
    <mergeCell ref="A28:B28"/>
    <mergeCell ref="H28:K28"/>
    <mergeCell ref="P28:S28"/>
    <mergeCell ref="A5:A8"/>
    <mergeCell ref="A9:A12"/>
    <mergeCell ref="A13:A16"/>
    <mergeCell ref="A21:B21"/>
    <mergeCell ref="A22:B22"/>
    <mergeCell ref="A25:B25"/>
  </mergeCells>
  <pageMargins left="0.25" right="0.25" top="0.75" bottom="0.75" header="0.3" footer="0.3"/>
  <pageSetup paperSize="9" scale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U35" sqref="U35"/>
    </sheetView>
  </sheetViews>
  <sheetFormatPr defaultRowHeight="12" x14ac:dyDescent="0.2"/>
  <cols>
    <col min="1" max="1" width="3.140625" style="59" customWidth="1"/>
    <col min="2" max="2" width="13" style="59" customWidth="1"/>
    <col min="3" max="11" width="6.42578125" style="59" customWidth="1"/>
    <col min="12" max="12" width="5.140625" style="59" customWidth="1"/>
    <col min="13" max="15" width="6.42578125" style="59" customWidth="1"/>
    <col min="16" max="16" width="5.5703125" style="59" customWidth="1"/>
    <col min="17" max="20" width="6.42578125" style="59" customWidth="1"/>
    <col min="21" max="22" width="5.85546875" style="59" customWidth="1"/>
    <col min="23" max="23" width="4.28515625" style="59" customWidth="1"/>
    <col min="24" max="24" width="4.140625" style="59" customWidth="1"/>
    <col min="25" max="256" width="9.140625" style="59"/>
    <col min="257" max="257" width="3.85546875" style="59" customWidth="1"/>
    <col min="258" max="258" width="15.42578125" style="59" customWidth="1"/>
    <col min="259" max="280" width="4.140625" style="59" customWidth="1"/>
    <col min="281" max="512" width="9.140625" style="59"/>
    <col min="513" max="513" width="3.85546875" style="59" customWidth="1"/>
    <col min="514" max="514" width="15.42578125" style="59" customWidth="1"/>
    <col min="515" max="536" width="4.140625" style="59" customWidth="1"/>
    <col min="537" max="768" width="9.140625" style="59"/>
    <col min="769" max="769" width="3.85546875" style="59" customWidth="1"/>
    <col min="770" max="770" width="15.42578125" style="59" customWidth="1"/>
    <col min="771" max="792" width="4.140625" style="59" customWidth="1"/>
    <col min="793" max="1024" width="9.140625" style="59"/>
    <col min="1025" max="1025" width="3.85546875" style="59" customWidth="1"/>
    <col min="1026" max="1026" width="15.42578125" style="59" customWidth="1"/>
    <col min="1027" max="1048" width="4.140625" style="59" customWidth="1"/>
    <col min="1049" max="1280" width="9.140625" style="59"/>
    <col min="1281" max="1281" width="3.85546875" style="59" customWidth="1"/>
    <col min="1282" max="1282" width="15.42578125" style="59" customWidth="1"/>
    <col min="1283" max="1304" width="4.140625" style="59" customWidth="1"/>
    <col min="1305" max="1536" width="9.140625" style="59"/>
    <col min="1537" max="1537" width="3.85546875" style="59" customWidth="1"/>
    <col min="1538" max="1538" width="15.42578125" style="59" customWidth="1"/>
    <col min="1539" max="1560" width="4.140625" style="59" customWidth="1"/>
    <col min="1561" max="1792" width="9.140625" style="59"/>
    <col min="1793" max="1793" width="3.85546875" style="59" customWidth="1"/>
    <col min="1794" max="1794" width="15.42578125" style="59" customWidth="1"/>
    <col min="1795" max="1816" width="4.140625" style="59" customWidth="1"/>
    <col min="1817" max="2048" width="9.140625" style="59"/>
    <col min="2049" max="2049" width="3.85546875" style="59" customWidth="1"/>
    <col min="2050" max="2050" width="15.42578125" style="59" customWidth="1"/>
    <col min="2051" max="2072" width="4.140625" style="59" customWidth="1"/>
    <col min="2073" max="2304" width="9.140625" style="59"/>
    <col min="2305" max="2305" width="3.85546875" style="59" customWidth="1"/>
    <col min="2306" max="2306" width="15.42578125" style="59" customWidth="1"/>
    <col min="2307" max="2328" width="4.140625" style="59" customWidth="1"/>
    <col min="2329" max="2560" width="9.140625" style="59"/>
    <col min="2561" max="2561" width="3.85546875" style="59" customWidth="1"/>
    <col min="2562" max="2562" width="15.42578125" style="59" customWidth="1"/>
    <col min="2563" max="2584" width="4.140625" style="59" customWidth="1"/>
    <col min="2585" max="2816" width="9.140625" style="59"/>
    <col min="2817" max="2817" width="3.85546875" style="59" customWidth="1"/>
    <col min="2818" max="2818" width="15.42578125" style="59" customWidth="1"/>
    <col min="2819" max="2840" width="4.140625" style="59" customWidth="1"/>
    <col min="2841" max="3072" width="9.140625" style="59"/>
    <col min="3073" max="3073" width="3.85546875" style="59" customWidth="1"/>
    <col min="3074" max="3074" width="15.42578125" style="59" customWidth="1"/>
    <col min="3075" max="3096" width="4.140625" style="59" customWidth="1"/>
    <col min="3097" max="3328" width="9.140625" style="59"/>
    <col min="3329" max="3329" width="3.85546875" style="59" customWidth="1"/>
    <col min="3330" max="3330" width="15.42578125" style="59" customWidth="1"/>
    <col min="3331" max="3352" width="4.140625" style="59" customWidth="1"/>
    <col min="3353" max="3584" width="9.140625" style="59"/>
    <col min="3585" max="3585" width="3.85546875" style="59" customWidth="1"/>
    <col min="3586" max="3586" width="15.42578125" style="59" customWidth="1"/>
    <col min="3587" max="3608" width="4.140625" style="59" customWidth="1"/>
    <col min="3609" max="3840" width="9.140625" style="59"/>
    <col min="3841" max="3841" width="3.85546875" style="59" customWidth="1"/>
    <col min="3842" max="3842" width="15.42578125" style="59" customWidth="1"/>
    <col min="3843" max="3864" width="4.140625" style="59" customWidth="1"/>
    <col min="3865" max="4096" width="9.140625" style="59"/>
    <col min="4097" max="4097" width="3.85546875" style="59" customWidth="1"/>
    <col min="4098" max="4098" width="15.42578125" style="59" customWidth="1"/>
    <col min="4099" max="4120" width="4.140625" style="59" customWidth="1"/>
    <col min="4121" max="4352" width="9.140625" style="59"/>
    <col min="4353" max="4353" width="3.85546875" style="59" customWidth="1"/>
    <col min="4354" max="4354" width="15.42578125" style="59" customWidth="1"/>
    <col min="4355" max="4376" width="4.140625" style="59" customWidth="1"/>
    <col min="4377" max="4608" width="9.140625" style="59"/>
    <col min="4609" max="4609" width="3.85546875" style="59" customWidth="1"/>
    <col min="4610" max="4610" width="15.42578125" style="59" customWidth="1"/>
    <col min="4611" max="4632" width="4.140625" style="59" customWidth="1"/>
    <col min="4633" max="4864" width="9.140625" style="59"/>
    <col min="4865" max="4865" width="3.85546875" style="59" customWidth="1"/>
    <col min="4866" max="4866" width="15.42578125" style="59" customWidth="1"/>
    <col min="4867" max="4888" width="4.140625" style="59" customWidth="1"/>
    <col min="4889" max="5120" width="9.140625" style="59"/>
    <col min="5121" max="5121" width="3.85546875" style="59" customWidth="1"/>
    <col min="5122" max="5122" width="15.42578125" style="59" customWidth="1"/>
    <col min="5123" max="5144" width="4.140625" style="59" customWidth="1"/>
    <col min="5145" max="5376" width="9.140625" style="59"/>
    <col min="5377" max="5377" width="3.85546875" style="59" customWidth="1"/>
    <col min="5378" max="5378" width="15.42578125" style="59" customWidth="1"/>
    <col min="5379" max="5400" width="4.140625" style="59" customWidth="1"/>
    <col min="5401" max="5632" width="9.140625" style="59"/>
    <col min="5633" max="5633" width="3.85546875" style="59" customWidth="1"/>
    <col min="5634" max="5634" width="15.42578125" style="59" customWidth="1"/>
    <col min="5635" max="5656" width="4.140625" style="59" customWidth="1"/>
    <col min="5657" max="5888" width="9.140625" style="59"/>
    <col min="5889" max="5889" width="3.85546875" style="59" customWidth="1"/>
    <col min="5890" max="5890" width="15.42578125" style="59" customWidth="1"/>
    <col min="5891" max="5912" width="4.140625" style="59" customWidth="1"/>
    <col min="5913" max="6144" width="9.140625" style="59"/>
    <col min="6145" max="6145" width="3.85546875" style="59" customWidth="1"/>
    <col min="6146" max="6146" width="15.42578125" style="59" customWidth="1"/>
    <col min="6147" max="6168" width="4.140625" style="59" customWidth="1"/>
    <col min="6169" max="6400" width="9.140625" style="59"/>
    <col min="6401" max="6401" width="3.85546875" style="59" customWidth="1"/>
    <col min="6402" max="6402" width="15.42578125" style="59" customWidth="1"/>
    <col min="6403" max="6424" width="4.140625" style="59" customWidth="1"/>
    <col min="6425" max="6656" width="9.140625" style="59"/>
    <col min="6657" max="6657" width="3.85546875" style="59" customWidth="1"/>
    <col min="6658" max="6658" width="15.42578125" style="59" customWidth="1"/>
    <col min="6659" max="6680" width="4.140625" style="59" customWidth="1"/>
    <col min="6681" max="6912" width="9.140625" style="59"/>
    <col min="6913" max="6913" width="3.85546875" style="59" customWidth="1"/>
    <col min="6914" max="6914" width="15.42578125" style="59" customWidth="1"/>
    <col min="6915" max="6936" width="4.140625" style="59" customWidth="1"/>
    <col min="6937" max="7168" width="9.140625" style="59"/>
    <col min="7169" max="7169" width="3.85546875" style="59" customWidth="1"/>
    <col min="7170" max="7170" width="15.42578125" style="59" customWidth="1"/>
    <col min="7171" max="7192" width="4.140625" style="59" customWidth="1"/>
    <col min="7193" max="7424" width="9.140625" style="59"/>
    <col min="7425" max="7425" width="3.85546875" style="59" customWidth="1"/>
    <col min="7426" max="7426" width="15.42578125" style="59" customWidth="1"/>
    <col min="7427" max="7448" width="4.140625" style="59" customWidth="1"/>
    <col min="7449" max="7680" width="9.140625" style="59"/>
    <col min="7681" max="7681" width="3.85546875" style="59" customWidth="1"/>
    <col min="7682" max="7682" width="15.42578125" style="59" customWidth="1"/>
    <col min="7683" max="7704" width="4.140625" style="59" customWidth="1"/>
    <col min="7705" max="7936" width="9.140625" style="59"/>
    <col min="7937" max="7937" width="3.85546875" style="59" customWidth="1"/>
    <col min="7938" max="7938" width="15.42578125" style="59" customWidth="1"/>
    <col min="7939" max="7960" width="4.140625" style="59" customWidth="1"/>
    <col min="7961" max="8192" width="9.140625" style="59"/>
    <col min="8193" max="8193" width="3.85546875" style="59" customWidth="1"/>
    <col min="8194" max="8194" width="15.42578125" style="59" customWidth="1"/>
    <col min="8195" max="8216" width="4.140625" style="59" customWidth="1"/>
    <col min="8217" max="8448" width="9.140625" style="59"/>
    <col min="8449" max="8449" width="3.85546875" style="59" customWidth="1"/>
    <col min="8450" max="8450" width="15.42578125" style="59" customWidth="1"/>
    <col min="8451" max="8472" width="4.140625" style="59" customWidth="1"/>
    <col min="8473" max="8704" width="9.140625" style="59"/>
    <col min="8705" max="8705" width="3.85546875" style="59" customWidth="1"/>
    <col min="8706" max="8706" width="15.42578125" style="59" customWidth="1"/>
    <col min="8707" max="8728" width="4.140625" style="59" customWidth="1"/>
    <col min="8729" max="8960" width="9.140625" style="59"/>
    <col min="8961" max="8961" width="3.85546875" style="59" customWidth="1"/>
    <col min="8962" max="8962" width="15.42578125" style="59" customWidth="1"/>
    <col min="8963" max="8984" width="4.140625" style="59" customWidth="1"/>
    <col min="8985" max="9216" width="9.140625" style="59"/>
    <col min="9217" max="9217" width="3.85546875" style="59" customWidth="1"/>
    <col min="9218" max="9218" width="15.42578125" style="59" customWidth="1"/>
    <col min="9219" max="9240" width="4.140625" style="59" customWidth="1"/>
    <col min="9241" max="9472" width="9.140625" style="59"/>
    <col min="9473" max="9473" width="3.85546875" style="59" customWidth="1"/>
    <col min="9474" max="9474" width="15.42578125" style="59" customWidth="1"/>
    <col min="9475" max="9496" width="4.140625" style="59" customWidth="1"/>
    <col min="9497" max="9728" width="9.140625" style="59"/>
    <col min="9729" max="9729" width="3.85546875" style="59" customWidth="1"/>
    <col min="9730" max="9730" width="15.42578125" style="59" customWidth="1"/>
    <col min="9731" max="9752" width="4.140625" style="59" customWidth="1"/>
    <col min="9753" max="9984" width="9.140625" style="59"/>
    <col min="9985" max="9985" width="3.85546875" style="59" customWidth="1"/>
    <col min="9986" max="9986" width="15.42578125" style="59" customWidth="1"/>
    <col min="9987" max="10008" width="4.140625" style="59" customWidth="1"/>
    <col min="10009" max="10240" width="9.140625" style="59"/>
    <col min="10241" max="10241" width="3.85546875" style="59" customWidth="1"/>
    <col min="10242" max="10242" width="15.42578125" style="59" customWidth="1"/>
    <col min="10243" max="10264" width="4.140625" style="59" customWidth="1"/>
    <col min="10265" max="10496" width="9.140625" style="59"/>
    <col min="10497" max="10497" width="3.85546875" style="59" customWidth="1"/>
    <col min="10498" max="10498" width="15.42578125" style="59" customWidth="1"/>
    <col min="10499" max="10520" width="4.140625" style="59" customWidth="1"/>
    <col min="10521" max="10752" width="9.140625" style="59"/>
    <col min="10753" max="10753" width="3.85546875" style="59" customWidth="1"/>
    <col min="10754" max="10754" width="15.42578125" style="59" customWidth="1"/>
    <col min="10755" max="10776" width="4.140625" style="59" customWidth="1"/>
    <col min="10777" max="11008" width="9.140625" style="59"/>
    <col min="11009" max="11009" width="3.85546875" style="59" customWidth="1"/>
    <col min="11010" max="11010" width="15.42578125" style="59" customWidth="1"/>
    <col min="11011" max="11032" width="4.140625" style="59" customWidth="1"/>
    <col min="11033" max="11264" width="9.140625" style="59"/>
    <col min="11265" max="11265" width="3.85546875" style="59" customWidth="1"/>
    <col min="11266" max="11266" width="15.42578125" style="59" customWidth="1"/>
    <col min="11267" max="11288" width="4.140625" style="59" customWidth="1"/>
    <col min="11289" max="11520" width="9.140625" style="59"/>
    <col min="11521" max="11521" width="3.85546875" style="59" customWidth="1"/>
    <col min="11522" max="11522" width="15.42578125" style="59" customWidth="1"/>
    <col min="11523" max="11544" width="4.140625" style="59" customWidth="1"/>
    <col min="11545" max="11776" width="9.140625" style="59"/>
    <col min="11777" max="11777" width="3.85546875" style="59" customWidth="1"/>
    <col min="11778" max="11778" width="15.42578125" style="59" customWidth="1"/>
    <col min="11779" max="11800" width="4.140625" style="59" customWidth="1"/>
    <col min="11801" max="12032" width="9.140625" style="59"/>
    <col min="12033" max="12033" width="3.85546875" style="59" customWidth="1"/>
    <col min="12034" max="12034" width="15.42578125" style="59" customWidth="1"/>
    <col min="12035" max="12056" width="4.140625" style="59" customWidth="1"/>
    <col min="12057" max="12288" width="9.140625" style="59"/>
    <col min="12289" max="12289" width="3.85546875" style="59" customWidth="1"/>
    <col min="12290" max="12290" width="15.42578125" style="59" customWidth="1"/>
    <col min="12291" max="12312" width="4.140625" style="59" customWidth="1"/>
    <col min="12313" max="12544" width="9.140625" style="59"/>
    <col min="12545" max="12545" width="3.85546875" style="59" customWidth="1"/>
    <col min="12546" max="12546" width="15.42578125" style="59" customWidth="1"/>
    <col min="12547" max="12568" width="4.140625" style="59" customWidth="1"/>
    <col min="12569" max="12800" width="9.140625" style="59"/>
    <col min="12801" max="12801" width="3.85546875" style="59" customWidth="1"/>
    <col min="12802" max="12802" width="15.42578125" style="59" customWidth="1"/>
    <col min="12803" max="12824" width="4.140625" style="59" customWidth="1"/>
    <col min="12825" max="13056" width="9.140625" style="59"/>
    <col min="13057" max="13057" width="3.85546875" style="59" customWidth="1"/>
    <col min="13058" max="13058" width="15.42578125" style="59" customWidth="1"/>
    <col min="13059" max="13080" width="4.140625" style="59" customWidth="1"/>
    <col min="13081" max="13312" width="9.140625" style="59"/>
    <col min="13313" max="13313" width="3.85546875" style="59" customWidth="1"/>
    <col min="13314" max="13314" width="15.42578125" style="59" customWidth="1"/>
    <col min="13315" max="13336" width="4.140625" style="59" customWidth="1"/>
    <col min="13337" max="13568" width="9.140625" style="59"/>
    <col min="13569" max="13569" width="3.85546875" style="59" customWidth="1"/>
    <col min="13570" max="13570" width="15.42578125" style="59" customWidth="1"/>
    <col min="13571" max="13592" width="4.140625" style="59" customWidth="1"/>
    <col min="13593" max="13824" width="9.140625" style="59"/>
    <col min="13825" max="13825" width="3.85546875" style="59" customWidth="1"/>
    <col min="13826" max="13826" width="15.42578125" style="59" customWidth="1"/>
    <col min="13827" max="13848" width="4.140625" style="59" customWidth="1"/>
    <col min="13849" max="14080" width="9.140625" style="59"/>
    <col min="14081" max="14081" width="3.85546875" style="59" customWidth="1"/>
    <col min="14082" max="14082" width="15.42578125" style="59" customWidth="1"/>
    <col min="14083" max="14104" width="4.140625" style="59" customWidth="1"/>
    <col min="14105" max="14336" width="9.140625" style="59"/>
    <col min="14337" max="14337" width="3.85546875" style="59" customWidth="1"/>
    <col min="14338" max="14338" width="15.42578125" style="59" customWidth="1"/>
    <col min="14339" max="14360" width="4.140625" style="59" customWidth="1"/>
    <col min="14361" max="14592" width="9.140625" style="59"/>
    <col min="14593" max="14593" width="3.85546875" style="59" customWidth="1"/>
    <col min="14594" max="14594" width="15.42578125" style="59" customWidth="1"/>
    <col min="14595" max="14616" width="4.140625" style="59" customWidth="1"/>
    <col min="14617" max="14848" width="9.140625" style="59"/>
    <col min="14849" max="14849" width="3.85546875" style="59" customWidth="1"/>
    <col min="14850" max="14850" width="15.42578125" style="59" customWidth="1"/>
    <col min="14851" max="14872" width="4.140625" style="59" customWidth="1"/>
    <col min="14873" max="15104" width="9.140625" style="59"/>
    <col min="15105" max="15105" width="3.85546875" style="59" customWidth="1"/>
    <col min="15106" max="15106" width="15.42578125" style="59" customWidth="1"/>
    <col min="15107" max="15128" width="4.140625" style="59" customWidth="1"/>
    <col min="15129" max="15360" width="9.140625" style="59"/>
    <col min="15361" max="15361" width="3.85546875" style="59" customWidth="1"/>
    <col min="15362" max="15362" width="15.42578125" style="59" customWidth="1"/>
    <col min="15363" max="15384" width="4.140625" style="59" customWidth="1"/>
    <col min="15385" max="15616" width="9.140625" style="59"/>
    <col min="15617" max="15617" width="3.85546875" style="59" customWidth="1"/>
    <col min="15618" max="15618" width="15.42578125" style="59" customWidth="1"/>
    <col min="15619" max="15640" width="4.140625" style="59" customWidth="1"/>
    <col min="15641" max="15872" width="9.140625" style="59"/>
    <col min="15873" max="15873" width="3.85546875" style="59" customWidth="1"/>
    <col min="15874" max="15874" width="15.42578125" style="59" customWidth="1"/>
    <col min="15875" max="15896" width="4.140625" style="59" customWidth="1"/>
    <col min="15897" max="16128" width="9.140625" style="59"/>
    <col min="16129" max="16129" width="3.85546875" style="59" customWidth="1"/>
    <col min="16130" max="16130" width="15.42578125" style="59" customWidth="1"/>
    <col min="16131" max="16152" width="4.140625" style="59" customWidth="1"/>
    <col min="16153" max="16384" width="9.140625" style="59"/>
  </cols>
  <sheetData>
    <row r="1" spans="1:25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L1" s="60"/>
      <c r="M1" s="143" t="s">
        <v>1</v>
      </c>
      <c r="N1" s="143"/>
      <c r="O1" s="143"/>
      <c r="P1" s="143"/>
      <c r="Q1" s="143"/>
      <c r="R1" s="143" t="s">
        <v>2</v>
      </c>
      <c r="S1" s="143"/>
      <c r="T1" s="143"/>
      <c r="U1" s="143"/>
      <c r="V1" s="143"/>
    </row>
    <row r="2" spans="1:25" x14ac:dyDescent="0.2">
      <c r="B2" s="61" t="s">
        <v>3</v>
      </c>
      <c r="C2" s="62">
        <v>60</v>
      </c>
      <c r="D2" s="62">
        <v>60</v>
      </c>
      <c r="E2" s="63"/>
      <c r="F2" s="63"/>
      <c r="G2" s="63"/>
      <c r="H2" s="63"/>
      <c r="I2" s="63"/>
      <c r="J2" s="63"/>
      <c r="P2" s="126">
        <v>43077</v>
      </c>
      <c r="Q2" s="126"/>
      <c r="R2" s="126"/>
      <c r="S2" s="126"/>
      <c r="T2" s="63"/>
      <c r="U2" s="63"/>
      <c r="V2" s="63"/>
    </row>
    <row r="3" spans="1:25" x14ac:dyDescent="0.2">
      <c r="A3" s="127"/>
      <c r="B3" s="128"/>
      <c r="C3" s="131" t="s">
        <v>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  <c r="W3" s="64"/>
      <c r="X3" s="64"/>
      <c r="Y3" s="65"/>
    </row>
    <row r="4" spans="1:25" ht="61.5" thickBot="1" x14ac:dyDescent="0.25">
      <c r="A4" s="129"/>
      <c r="B4" s="130"/>
      <c r="C4" s="66" t="s">
        <v>33</v>
      </c>
      <c r="D4" s="67" t="s">
        <v>46</v>
      </c>
      <c r="E4" s="68" t="s">
        <v>37</v>
      </c>
      <c r="F4" s="68" t="s">
        <v>40</v>
      </c>
      <c r="G4" s="68" t="s">
        <v>53</v>
      </c>
      <c r="H4" s="68" t="s">
        <v>126</v>
      </c>
      <c r="I4" s="69" t="s">
        <v>54</v>
      </c>
      <c r="J4" s="68" t="s">
        <v>41</v>
      </c>
      <c r="K4" s="68" t="s">
        <v>136</v>
      </c>
      <c r="L4" s="68" t="s">
        <v>30</v>
      </c>
      <c r="M4" s="68" t="s">
        <v>52</v>
      </c>
      <c r="N4" s="69" t="s">
        <v>39</v>
      </c>
      <c r="O4" s="68" t="s">
        <v>80</v>
      </c>
      <c r="P4" s="68" t="s">
        <v>55</v>
      </c>
      <c r="Q4" s="68" t="s">
        <v>77</v>
      </c>
      <c r="R4" s="68" t="s">
        <v>75</v>
      </c>
      <c r="S4" s="68" t="s">
        <v>35</v>
      </c>
      <c r="T4" s="68" t="s">
        <v>43</v>
      </c>
      <c r="U4" s="69" t="s">
        <v>58</v>
      </c>
      <c r="V4" s="70" t="s">
        <v>32</v>
      </c>
      <c r="W4" s="67"/>
      <c r="X4" s="67"/>
      <c r="Y4" s="65"/>
    </row>
    <row r="5" spans="1:25" ht="11.25" customHeight="1" x14ac:dyDescent="0.2">
      <c r="A5" s="134" t="s">
        <v>5</v>
      </c>
      <c r="B5" s="71" t="s">
        <v>65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>
        <v>70</v>
      </c>
      <c r="R5" s="72">
        <v>60</v>
      </c>
      <c r="S5" s="72"/>
      <c r="T5" s="72"/>
      <c r="U5" s="72"/>
      <c r="V5" s="73"/>
      <c r="W5" s="73"/>
      <c r="X5" s="73"/>
      <c r="Y5" s="65"/>
    </row>
    <row r="6" spans="1:25" x14ac:dyDescent="0.2">
      <c r="A6" s="135"/>
      <c r="B6" s="74" t="s">
        <v>132</v>
      </c>
      <c r="C6" s="75"/>
      <c r="D6" s="75"/>
      <c r="E6" s="75"/>
      <c r="F6" s="75">
        <v>5</v>
      </c>
      <c r="G6" s="75">
        <v>18</v>
      </c>
      <c r="H6" s="75"/>
      <c r="I6" s="75">
        <v>28</v>
      </c>
      <c r="J6" s="75"/>
      <c r="K6" s="75"/>
      <c r="L6" s="75"/>
      <c r="M6" s="75">
        <f>1/10</f>
        <v>0.1</v>
      </c>
      <c r="N6" s="75">
        <v>25</v>
      </c>
      <c r="O6" s="75"/>
      <c r="P6" s="75"/>
      <c r="Q6" s="75"/>
      <c r="R6" s="75"/>
      <c r="S6" s="75"/>
      <c r="T6" s="75"/>
      <c r="U6" s="75"/>
      <c r="V6" s="76"/>
      <c r="W6" s="76"/>
      <c r="X6" s="76"/>
      <c r="Y6" s="65"/>
    </row>
    <row r="7" spans="1:25" x14ac:dyDescent="0.2">
      <c r="A7" s="135"/>
      <c r="B7" s="74" t="s">
        <v>87</v>
      </c>
      <c r="C7" s="75"/>
      <c r="D7" s="75"/>
      <c r="E7" s="75">
        <v>7</v>
      </c>
      <c r="F7" s="75"/>
      <c r="G7" s="75">
        <v>20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6"/>
      <c r="X7" s="76"/>
      <c r="Y7" s="65"/>
    </row>
    <row r="8" spans="1:25" ht="12.75" thickBot="1" x14ac:dyDescent="0.25">
      <c r="A8" s="136"/>
      <c r="B8" s="77" t="s">
        <v>64</v>
      </c>
      <c r="C8" s="78">
        <v>40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9"/>
      <c r="X8" s="79"/>
      <c r="Y8" s="65"/>
    </row>
    <row r="9" spans="1:25" ht="11.25" customHeight="1" x14ac:dyDescent="0.2">
      <c r="A9" s="134" t="s">
        <v>6</v>
      </c>
      <c r="B9" s="71" t="s">
        <v>38</v>
      </c>
      <c r="C9" s="72"/>
      <c r="D9" s="72"/>
      <c r="E9" s="72"/>
      <c r="F9" s="72">
        <v>5</v>
      </c>
      <c r="G9" s="72"/>
      <c r="H9" s="72">
        <v>30</v>
      </c>
      <c r="I9" s="72"/>
      <c r="J9" s="72">
        <v>20</v>
      </c>
      <c r="K9" s="72">
        <v>15</v>
      </c>
      <c r="L9" s="72"/>
      <c r="M9" s="72"/>
      <c r="N9" s="72"/>
      <c r="O9" s="72">
        <v>15</v>
      </c>
      <c r="P9" s="72"/>
      <c r="Q9" s="72"/>
      <c r="R9" s="72"/>
      <c r="S9" s="72"/>
      <c r="T9" s="72"/>
      <c r="U9" s="72"/>
      <c r="V9" s="73"/>
      <c r="W9" s="73"/>
      <c r="X9" s="73"/>
      <c r="Y9" s="65"/>
    </row>
    <row r="10" spans="1:25" ht="36" x14ac:dyDescent="0.2">
      <c r="A10" s="135"/>
      <c r="B10" s="80" t="s">
        <v>133</v>
      </c>
      <c r="C10" s="75"/>
      <c r="D10" s="75"/>
      <c r="E10" s="75"/>
      <c r="F10" s="75">
        <v>15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>
        <v>35</v>
      </c>
      <c r="T10" s="75">
        <v>50</v>
      </c>
      <c r="U10" s="75"/>
      <c r="V10" s="76"/>
      <c r="W10" s="76"/>
      <c r="X10" s="76"/>
      <c r="Y10" s="65"/>
    </row>
    <row r="11" spans="1:25" x14ac:dyDescent="0.2">
      <c r="A11" s="135"/>
      <c r="B11" s="80" t="s">
        <v>39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>
        <v>50</v>
      </c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65"/>
    </row>
    <row r="12" spans="1:25" ht="12.75" thickBot="1" x14ac:dyDescent="0.25">
      <c r="A12" s="136"/>
      <c r="B12" s="77" t="s">
        <v>33</v>
      </c>
      <c r="C12" s="78">
        <v>40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65"/>
    </row>
    <row r="13" spans="1:25" ht="11.25" customHeight="1" x14ac:dyDescent="0.2">
      <c r="A13" s="134" t="s">
        <v>7</v>
      </c>
      <c r="B13" s="71" t="s">
        <v>134</v>
      </c>
      <c r="C13" s="72"/>
      <c r="D13" s="72">
        <v>5</v>
      </c>
      <c r="E13" s="72"/>
      <c r="F13" s="72"/>
      <c r="G13" s="72"/>
      <c r="H13" s="72"/>
      <c r="I13" s="72">
        <v>3</v>
      </c>
      <c r="J13" s="72"/>
      <c r="K13" s="72"/>
      <c r="L13" s="72"/>
      <c r="M13" s="72"/>
      <c r="N13" s="72">
        <v>100</v>
      </c>
      <c r="O13" s="72"/>
      <c r="P13" s="72">
        <v>5</v>
      </c>
      <c r="Q13" s="72"/>
      <c r="R13" s="72"/>
      <c r="S13" s="72"/>
      <c r="T13" s="72"/>
      <c r="U13" s="72">
        <v>15</v>
      </c>
      <c r="V13" s="73"/>
      <c r="W13" s="73"/>
      <c r="X13" s="73"/>
      <c r="Y13" s="65"/>
    </row>
    <row r="14" spans="1:25" x14ac:dyDescent="0.2">
      <c r="A14" s="135"/>
      <c r="B14" s="74" t="s">
        <v>135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>
        <v>18</v>
      </c>
      <c r="W14" s="76"/>
      <c r="X14" s="76"/>
      <c r="Y14" s="65"/>
    </row>
    <row r="15" spans="1:25" x14ac:dyDescent="0.2">
      <c r="A15" s="135"/>
      <c r="B15" s="74" t="s">
        <v>37</v>
      </c>
      <c r="C15" s="75"/>
      <c r="D15" s="75"/>
      <c r="E15" s="75">
        <v>7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65"/>
    </row>
    <row r="16" spans="1:25" ht="12.75" thickBot="1" x14ac:dyDescent="0.25">
      <c r="A16" s="137"/>
      <c r="B16" s="77" t="s">
        <v>33</v>
      </c>
      <c r="C16" s="78">
        <v>40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65"/>
    </row>
    <row r="17" spans="1:25" ht="12.75" hidden="1" thickBot="1" x14ac:dyDescent="0.25">
      <c r="A17" s="81">
        <f>SUM(C2)</f>
        <v>60</v>
      </c>
      <c r="B17" s="82" t="s">
        <v>69</v>
      </c>
      <c r="C17" s="93">
        <f>SUM(C5:C12)</f>
        <v>80</v>
      </c>
      <c r="D17" s="93">
        <f t="shared" ref="D17:X17" si="0">SUM(D5:D12)</f>
        <v>0</v>
      </c>
      <c r="E17" s="93">
        <f t="shared" si="0"/>
        <v>7</v>
      </c>
      <c r="F17" s="93">
        <f t="shared" si="0"/>
        <v>25</v>
      </c>
      <c r="G17" s="93">
        <f t="shared" si="0"/>
        <v>38</v>
      </c>
      <c r="H17" s="93">
        <f t="shared" si="0"/>
        <v>30</v>
      </c>
      <c r="I17" s="93">
        <f t="shared" si="0"/>
        <v>28</v>
      </c>
      <c r="J17" s="93">
        <f t="shared" si="0"/>
        <v>20</v>
      </c>
      <c r="K17" s="93">
        <f t="shared" si="0"/>
        <v>15</v>
      </c>
      <c r="L17" s="93">
        <f t="shared" si="0"/>
        <v>0</v>
      </c>
      <c r="M17" s="93">
        <f t="shared" si="0"/>
        <v>0.1</v>
      </c>
      <c r="N17" s="93">
        <f t="shared" si="0"/>
        <v>75</v>
      </c>
      <c r="O17" s="93">
        <f t="shared" si="0"/>
        <v>15</v>
      </c>
      <c r="P17" s="93">
        <f t="shared" si="0"/>
        <v>0</v>
      </c>
      <c r="Q17" s="93">
        <f t="shared" si="0"/>
        <v>70</v>
      </c>
      <c r="R17" s="93">
        <f t="shared" si="0"/>
        <v>60</v>
      </c>
      <c r="S17" s="93">
        <f t="shared" si="0"/>
        <v>35</v>
      </c>
      <c r="T17" s="93">
        <f t="shared" si="0"/>
        <v>50</v>
      </c>
      <c r="U17" s="93">
        <f t="shared" si="0"/>
        <v>0</v>
      </c>
      <c r="V17" s="93">
        <f t="shared" si="0"/>
        <v>0</v>
      </c>
      <c r="W17" s="94">
        <f t="shared" si="0"/>
        <v>0</v>
      </c>
      <c r="X17" s="94">
        <f t="shared" si="0"/>
        <v>0</v>
      </c>
      <c r="Y17" s="65"/>
    </row>
    <row r="18" spans="1:25" hidden="1" x14ac:dyDescent="0.2">
      <c r="A18" s="83"/>
      <c r="B18" s="84" t="s">
        <v>70</v>
      </c>
      <c r="C18" s="95">
        <f>SUM(A17*C17)/1000</f>
        <v>4.8</v>
      </c>
      <c r="D18" s="95">
        <f>+(A17*D17)/1000</f>
        <v>0</v>
      </c>
      <c r="E18" s="95">
        <f>+(A17*E17)/1000</f>
        <v>0.42</v>
      </c>
      <c r="F18" s="95">
        <f>+(A17*F17)/1000</f>
        <v>1.5</v>
      </c>
      <c r="G18" s="95">
        <f>+(A17*G17)/1000</f>
        <v>2.2799999999999998</v>
      </c>
      <c r="H18" s="95">
        <f>+(A17*H17)/1000</f>
        <v>1.8</v>
      </c>
      <c r="I18" s="95">
        <f>+(A17*I17)/1000</f>
        <v>1.68</v>
      </c>
      <c r="J18" s="95">
        <f>+(A17*J17)/1000</f>
        <v>1.2</v>
      </c>
      <c r="K18" s="95">
        <f>+(A17*K17)/1000</f>
        <v>0.9</v>
      </c>
      <c r="L18" s="95">
        <f>+(A17*L17)/1000</f>
        <v>0</v>
      </c>
      <c r="M18" s="95">
        <f>+(A17*M17)</f>
        <v>6</v>
      </c>
      <c r="N18" s="95">
        <f>+(A17*N17)/1000</f>
        <v>4.5</v>
      </c>
      <c r="O18" s="95">
        <f>+(A17*O17)/1000</f>
        <v>0.9</v>
      </c>
      <c r="P18" s="95">
        <f>+(A17*P17)/1000</f>
        <v>0</v>
      </c>
      <c r="Q18" s="95">
        <f>+(A17*Q17)/1000</f>
        <v>4.2</v>
      </c>
      <c r="R18" s="95">
        <f>+(A17*R17)/1000</f>
        <v>3.6</v>
      </c>
      <c r="S18" s="95">
        <f>+(A17*S17)/1000</f>
        <v>2.1</v>
      </c>
      <c r="T18" s="95">
        <f>+(A17*T17)/1000</f>
        <v>3</v>
      </c>
      <c r="U18" s="95">
        <f>+(A17*U17)/1000</f>
        <v>0</v>
      </c>
      <c r="V18" s="95">
        <f>+(A17*V17)/1000</f>
        <v>0</v>
      </c>
      <c r="W18" s="95">
        <f>+(A17*W17)/1000</f>
        <v>0</v>
      </c>
      <c r="X18" s="95">
        <f>+(A17*X17)/1000</f>
        <v>0</v>
      </c>
      <c r="Y18" s="65"/>
    </row>
    <row r="19" spans="1:25" hidden="1" x14ac:dyDescent="0.2">
      <c r="A19" s="81">
        <f>SUM(D2)</f>
        <v>60</v>
      </c>
      <c r="B19" s="84" t="s">
        <v>71</v>
      </c>
      <c r="C19" s="96">
        <f>SUM(C13:C16)</f>
        <v>40</v>
      </c>
      <c r="D19" s="96">
        <f t="shared" ref="D19:X19" si="1">SUM(D13:D16)</f>
        <v>5</v>
      </c>
      <c r="E19" s="96">
        <f t="shared" si="1"/>
        <v>7</v>
      </c>
      <c r="F19" s="96">
        <f t="shared" si="1"/>
        <v>0</v>
      </c>
      <c r="G19" s="96">
        <f t="shared" si="1"/>
        <v>0</v>
      </c>
      <c r="H19" s="96">
        <f t="shared" si="1"/>
        <v>0</v>
      </c>
      <c r="I19" s="96">
        <f t="shared" si="1"/>
        <v>3</v>
      </c>
      <c r="J19" s="96">
        <f t="shared" si="1"/>
        <v>0</v>
      </c>
      <c r="K19" s="96">
        <f t="shared" si="1"/>
        <v>0</v>
      </c>
      <c r="L19" s="96">
        <f t="shared" si="1"/>
        <v>0</v>
      </c>
      <c r="M19" s="96">
        <f t="shared" si="1"/>
        <v>0</v>
      </c>
      <c r="N19" s="96">
        <f>SUM(N13:N16)</f>
        <v>100</v>
      </c>
      <c r="O19" s="96">
        <f t="shared" si="1"/>
        <v>0</v>
      </c>
      <c r="P19" s="96">
        <f t="shared" si="1"/>
        <v>5</v>
      </c>
      <c r="Q19" s="96">
        <f t="shared" si="1"/>
        <v>0</v>
      </c>
      <c r="R19" s="96">
        <f t="shared" si="1"/>
        <v>0</v>
      </c>
      <c r="S19" s="96">
        <f t="shared" si="1"/>
        <v>0</v>
      </c>
      <c r="T19" s="96">
        <f t="shared" si="1"/>
        <v>0</v>
      </c>
      <c r="U19" s="96">
        <f t="shared" si="1"/>
        <v>15</v>
      </c>
      <c r="V19" s="96">
        <f t="shared" si="1"/>
        <v>18</v>
      </c>
      <c r="W19" s="97">
        <f t="shared" si="1"/>
        <v>0</v>
      </c>
      <c r="X19" s="97">
        <f t="shared" si="1"/>
        <v>0</v>
      </c>
      <c r="Y19" s="65"/>
    </row>
    <row r="20" spans="1:25" ht="12.75" hidden="1" thickBot="1" x14ac:dyDescent="0.25">
      <c r="A20" s="85"/>
      <c r="B20" s="86" t="s">
        <v>72</v>
      </c>
      <c r="C20" s="98">
        <f>SUM(A19*C19)/1000</f>
        <v>2.4</v>
      </c>
      <c r="D20" s="98">
        <f>+(A19*D19)/1000</f>
        <v>0.3</v>
      </c>
      <c r="E20" s="98">
        <f>+(A19*E19)/1000</f>
        <v>0.42</v>
      </c>
      <c r="F20" s="98">
        <f>+(A19*F19)/1000</f>
        <v>0</v>
      </c>
      <c r="G20" s="98">
        <f>+(A19*G19)/1000</f>
        <v>0</v>
      </c>
      <c r="H20" s="98">
        <f>+(A19*H19)/1000</f>
        <v>0</v>
      </c>
      <c r="I20" s="98">
        <f>+(A19*I19)/1000</f>
        <v>0.18</v>
      </c>
      <c r="J20" s="98">
        <f>+(A19*J19)/1000</f>
        <v>0</v>
      </c>
      <c r="K20" s="98">
        <f>+(A19*K19)/1000</f>
        <v>0</v>
      </c>
      <c r="L20" s="98">
        <f>+(A19*L19)/1000</f>
        <v>0</v>
      </c>
      <c r="M20" s="98">
        <f>+(A19*M19)</f>
        <v>0</v>
      </c>
      <c r="N20" s="98">
        <f>+(A19*N19)/1000</f>
        <v>6</v>
      </c>
      <c r="O20" s="98">
        <f>+(A19*O19)/1000</f>
        <v>0</v>
      </c>
      <c r="P20" s="98">
        <f>+(A19*P19)/1000</f>
        <v>0.3</v>
      </c>
      <c r="Q20" s="98">
        <f>+(A19*Q19)/1000</f>
        <v>0</v>
      </c>
      <c r="R20" s="98">
        <f>+(A19*R19)/1000</f>
        <v>0</v>
      </c>
      <c r="S20" s="98">
        <f>+(A19*S19)/1000</f>
        <v>0</v>
      </c>
      <c r="T20" s="98">
        <f>+(A19*T19)/1000</f>
        <v>0</v>
      </c>
      <c r="U20" s="98">
        <f>+(A19*U19)/1000</f>
        <v>0.9</v>
      </c>
      <c r="V20" s="98">
        <f>+(A19*V19)/1000</f>
        <v>1.08</v>
      </c>
      <c r="W20" s="99">
        <f>+(A19*W19)/1000</f>
        <v>0</v>
      </c>
      <c r="X20" s="99">
        <f>+(A19*X19)/1000</f>
        <v>0</v>
      </c>
      <c r="Y20" s="65"/>
    </row>
    <row r="21" spans="1:25" ht="33.75" customHeight="1" x14ac:dyDescent="0.2">
      <c r="A21" s="138" t="s">
        <v>8</v>
      </c>
      <c r="B21" s="139"/>
      <c r="C21" s="100">
        <f>+C20+C18</f>
        <v>7.1999999999999993</v>
      </c>
      <c r="D21" s="100">
        <f t="shared" ref="D21:X21" si="2">+D20+D18</f>
        <v>0.3</v>
      </c>
      <c r="E21" s="100">
        <f t="shared" si="2"/>
        <v>0.84</v>
      </c>
      <c r="F21" s="100">
        <f t="shared" si="2"/>
        <v>1.5</v>
      </c>
      <c r="G21" s="100">
        <f t="shared" si="2"/>
        <v>2.2799999999999998</v>
      </c>
      <c r="H21" s="100">
        <f t="shared" si="2"/>
        <v>1.8</v>
      </c>
      <c r="I21" s="100">
        <f t="shared" si="2"/>
        <v>1.8599999999999999</v>
      </c>
      <c r="J21" s="100">
        <f t="shared" si="2"/>
        <v>1.2</v>
      </c>
      <c r="K21" s="100">
        <f t="shared" si="2"/>
        <v>0.9</v>
      </c>
      <c r="L21" s="100">
        <f t="shared" si="2"/>
        <v>0</v>
      </c>
      <c r="M21" s="100">
        <f t="shared" si="2"/>
        <v>6</v>
      </c>
      <c r="N21" s="100">
        <f t="shared" si="2"/>
        <v>10.5</v>
      </c>
      <c r="O21" s="100">
        <f t="shared" si="2"/>
        <v>0.9</v>
      </c>
      <c r="P21" s="100">
        <f t="shared" si="2"/>
        <v>0.3</v>
      </c>
      <c r="Q21" s="100">
        <f t="shared" si="2"/>
        <v>4.2</v>
      </c>
      <c r="R21" s="100">
        <f t="shared" si="2"/>
        <v>3.6</v>
      </c>
      <c r="S21" s="100">
        <f t="shared" si="2"/>
        <v>2.1</v>
      </c>
      <c r="T21" s="100">
        <f t="shared" si="2"/>
        <v>3</v>
      </c>
      <c r="U21" s="100">
        <f t="shared" si="2"/>
        <v>0.9</v>
      </c>
      <c r="V21" s="100">
        <f t="shared" si="2"/>
        <v>1.08</v>
      </c>
      <c r="W21" s="101">
        <f t="shared" si="2"/>
        <v>0</v>
      </c>
      <c r="X21" s="101">
        <f t="shared" si="2"/>
        <v>0</v>
      </c>
      <c r="Y21" s="65"/>
    </row>
    <row r="22" spans="1:25" hidden="1" x14ac:dyDescent="0.2">
      <c r="A22" s="131" t="s">
        <v>9</v>
      </c>
      <c r="B22" s="133"/>
      <c r="C22" s="102">
        <v>262</v>
      </c>
      <c r="D22" s="102">
        <v>2948</v>
      </c>
      <c r="E22" s="102">
        <v>1650</v>
      </c>
      <c r="F22" s="102">
        <v>608</v>
      </c>
      <c r="G22" s="102">
        <v>399</v>
      </c>
      <c r="H22" s="102">
        <v>153</v>
      </c>
      <c r="I22" s="102">
        <v>227</v>
      </c>
      <c r="J22" s="102">
        <v>187</v>
      </c>
      <c r="K22" s="102">
        <v>818</v>
      </c>
      <c r="L22" s="102">
        <v>238</v>
      </c>
      <c r="M22" s="102">
        <v>57</v>
      </c>
      <c r="N22" s="102">
        <v>330</v>
      </c>
      <c r="O22" s="102">
        <v>514</v>
      </c>
      <c r="P22" s="102">
        <v>708</v>
      </c>
      <c r="Q22" s="102">
        <v>348</v>
      </c>
      <c r="R22" s="102">
        <v>790</v>
      </c>
      <c r="S22" s="102">
        <v>2644</v>
      </c>
      <c r="T22" s="102">
        <v>269</v>
      </c>
      <c r="U22" s="102">
        <v>235</v>
      </c>
      <c r="V22" s="102">
        <v>1850</v>
      </c>
      <c r="W22" s="103"/>
      <c r="X22" s="103"/>
      <c r="Y22" s="65"/>
    </row>
    <row r="23" spans="1:25" hidden="1" x14ac:dyDescent="0.2">
      <c r="A23" s="87">
        <f>SUM(A17)</f>
        <v>60</v>
      </c>
      <c r="B23" s="88" t="s">
        <v>10</v>
      </c>
      <c r="C23" s="104">
        <f>SUM(C18*C22)</f>
        <v>1257.5999999999999</v>
      </c>
      <c r="D23" s="104">
        <f t="shared" ref="D23:X23" si="3">SUM(D18*D22)</f>
        <v>0</v>
      </c>
      <c r="E23" s="104">
        <f t="shared" si="3"/>
        <v>693</v>
      </c>
      <c r="F23" s="104">
        <f t="shared" si="3"/>
        <v>912</v>
      </c>
      <c r="G23" s="104">
        <f t="shared" si="3"/>
        <v>909.71999999999991</v>
      </c>
      <c r="H23" s="104">
        <f t="shared" si="3"/>
        <v>275.40000000000003</v>
      </c>
      <c r="I23" s="104">
        <f t="shared" si="3"/>
        <v>381.36</v>
      </c>
      <c r="J23" s="104">
        <f t="shared" si="3"/>
        <v>224.4</v>
      </c>
      <c r="K23" s="104">
        <f t="shared" si="3"/>
        <v>736.2</v>
      </c>
      <c r="L23" s="104">
        <f t="shared" si="3"/>
        <v>0</v>
      </c>
      <c r="M23" s="104">
        <f t="shared" si="3"/>
        <v>342</v>
      </c>
      <c r="N23" s="104">
        <f t="shared" si="3"/>
        <v>1485</v>
      </c>
      <c r="O23" s="104">
        <f t="shared" si="3"/>
        <v>462.6</v>
      </c>
      <c r="P23" s="104">
        <f t="shared" si="3"/>
        <v>0</v>
      </c>
      <c r="Q23" s="104">
        <f t="shared" si="3"/>
        <v>1461.6000000000001</v>
      </c>
      <c r="R23" s="104">
        <f t="shared" si="3"/>
        <v>2844</v>
      </c>
      <c r="S23" s="104">
        <f t="shared" si="3"/>
        <v>5552.4000000000005</v>
      </c>
      <c r="T23" s="104">
        <f t="shared" si="3"/>
        <v>807</v>
      </c>
      <c r="U23" s="104">
        <f t="shared" si="3"/>
        <v>0</v>
      </c>
      <c r="V23" s="104">
        <f t="shared" si="3"/>
        <v>0</v>
      </c>
      <c r="W23" s="104">
        <f t="shared" si="3"/>
        <v>0</v>
      </c>
      <c r="X23" s="104">
        <f t="shared" si="3"/>
        <v>0</v>
      </c>
      <c r="Y23" s="89">
        <f>SUM(C23:X23)</f>
        <v>18344.28</v>
      </c>
    </row>
    <row r="24" spans="1:25" hidden="1" x14ac:dyDescent="0.2">
      <c r="A24" s="87">
        <f>SUM(A19)</f>
        <v>60</v>
      </c>
      <c r="B24" s="88" t="s">
        <v>10</v>
      </c>
      <c r="C24" s="104">
        <f>SUM(C20*C22)</f>
        <v>628.79999999999995</v>
      </c>
      <c r="D24" s="104">
        <f>SUM(D20*D22)</f>
        <v>884.4</v>
      </c>
      <c r="E24" s="104">
        <f t="shared" ref="E24:X24" si="4">SUM(E20*E22)</f>
        <v>693</v>
      </c>
      <c r="F24" s="104">
        <f t="shared" si="4"/>
        <v>0</v>
      </c>
      <c r="G24" s="104">
        <f t="shared" si="4"/>
        <v>0</v>
      </c>
      <c r="H24" s="104">
        <f t="shared" si="4"/>
        <v>0</v>
      </c>
      <c r="I24" s="104">
        <f t="shared" si="4"/>
        <v>40.86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>
        <f t="shared" si="4"/>
        <v>1980</v>
      </c>
      <c r="O24" s="104">
        <f t="shared" si="4"/>
        <v>0</v>
      </c>
      <c r="P24" s="104">
        <f t="shared" si="4"/>
        <v>212.4</v>
      </c>
      <c r="Q24" s="104">
        <f t="shared" si="4"/>
        <v>0</v>
      </c>
      <c r="R24" s="104">
        <f t="shared" si="4"/>
        <v>0</v>
      </c>
      <c r="S24" s="104">
        <f t="shared" si="4"/>
        <v>0</v>
      </c>
      <c r="T24" s="104">
        <f t="shared" si="4"/>
        <v>0</v>
      </c>
      <c r="U24" s="104">
        <f t="shared" si="4"/>
        <v>211.5</v>
      </c>
      <c r="V24" s="104">
        <f t="shared" si="4"/>
        <v>1998.0000000000002</v>
      </c>
      <c r="W24" s="104">
        <f t="shared" si="4"/>
        <v>0</v>
      </c>
      <c r="X24" s="104">
        <f t="shared" si="4"/>
        <v>0</v>
      </c>
      <c r="Y24" s="89">
        <f>SUM(C24:X24)</f>
        <v>6648.9599999999991</v>
      </c>
    </row>
    <row r="25" spans="1:25" hidden="1" x14ac:dyDescent="0.2">
      <c r="A25" s="140" t="s">
        <v>11</v>
      </c>
      <c r="B25" s="141"/>
      <c r="C25" s="105">
        <f>SUM(C23:C24)</f>
        <v>1886.3999999999999</v>
      </c>
      <c r="D25" s="105">
        <f t="shared" ref="D25:X25" si="5">+D21*D22</f>
        <v>884.4</v>
      </c>
      <c r="E25" s="105">
        <f t="shared" si="5"/>
        <v>1386</v>
      </c>
      <c r="F25" s="105">
        <f t="shared" si="5"/>
        <v>912</v>
      </c>
      <c r="G25" s="105">
        <f t="shared" si="5"/>
        <v>909.71999999999991</v>
      </c>
      <c r="H25" s="105">
        <f t="shared" si="5"/>
        <v>275.40000000000003</v>
      </c>
      <c r="I25" s="105">
        <f t="shared" si="5"/>
        <v>422.21999999999997</v>
      </c>
      <c r="J25" s="105">
        <f t="shared" si="5"/>
        <v>224.4</v>
      </c>
      <c r="K25" s="105">
        <f t="shared" si="5"/>
        <v>736.2</v>
      </c>
      <c r="L25" s="105">
        <f t="shared" si="5"/>
        <v>0</v>
      </c>
      <c r="M25" s="105">
        <f t="shared" si="5"/>
        <v>342</v>
      </c>
      <c r="N25" s="105">
        <f t="shared" si="5"/>
        <v>3465</v>
      </c>
      <c r="O25" s="105">
        <f t="shared" si="5"/>
        <v>462.6</v>
      </c>
      <c r="P25" s="105">
        <f t="shared" si="5"/>
        <v>212.4</v>
      </c>
      <c r="Q25" s="105">
        <f t="shared" si="5"/>
        <v>1461.6000000000001</v>
      </c>
      <c r="R25" s="105">
        <f t="shared" si="5"/>
        <v>2844</v>
      </c>
      <c r="S25" s="105">
        <f t="shared" si="5"/>
        <v>5552.4000000000005</v>
      </c>
      <c r="T25" s="105">
        <f t="shared" si="5"/>
        <v>807</v>
      </c>
      <c r="U25" s="105">
        <f t="shared" si="5"/>
        <v>211.5</v>
      </c>
      <c r="V25" s="105">
        <f t="shared" si="5"/>
        <v>1998.0000000000002</v>
      </c>
      <c r="W25" s="106">
        <f t="shared" si="5"/>
        <v>0</v>
      </c>
      <c r="X25" s="106">
        <f t="shared" si="5"/>
        <v>0</v>
      </c>
      <c r="Y25" s="89">
        <f>SUM(C25:X25)</f>
        <v>24993.239999999998</v>
      </c>
    </row>
    <row r="26" spans="1:25" hidden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</row>
    <row r="27" spans="1:25" s="110" customFormat="1" hidden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8"/>
    </row>
    <row r="28" spans="1:25" hidden="1" x14ac:dyDescent="0.2">
      <c r="A28" s="125" t="s">
        <v>12</v>
      </c>
      <c r="B28" s="125"/>
      <c r="C28" s="111"/>
      <c r="H28" s="125" t="s">
        <v>13</v>
      </c>
      <c r="I28" s="125"/>
      <c r="J28" s="125"/>
      <c r="K28" s="125"/>
      <c r="P28" s="125" t="s">
        <v>14</v>
      </c>
      <c r="Q28" s="125"/>
      <c r="R28" s="125"/>
      <c r="S28" s="125"/>
    </row>
    <row r="29" spans="1:25" hidden="1" x14ac:dyDescent="0.2"/>
    <row r="30" spans="1:25" hidden="1" x14ac:dyDescent="0.2"/>
    <row r="31" spans="1:25" x14ac:dyDescent="0.2">
      <c r="B31" s="142" t="s">
        <v>0</v>
      </c>
      <c r="C31" s="142"/>
      <c r="D31" s="142"/>
      <c r="E31" s="142"/>
      <c r="F31" s="142"/>
      <c r="G31" s="142"/>
      <c r="H31" s="142"/>
      <c r="I31" s="142"/>
      <c r="J31" s="142"/>
      <c r="L31" s="60"/>
      <c r="M31" s="143" t="s">
        <v>1</v>
      </c>
      <c r="N31" s="143"/>
      <c r="O31" s="143"/>
      <c r="P31" s="143"/>
      <c r="Q31" s="143"/>
      <c r="R31" s="143" t="s">
        <v>15</v>
      </c>
      <c r="S31" s="143"/>
      <c r="T31" s="143"/>
      <c r="U31" s="143"/>
      <c r="V31" s="143"/>
    </row>
    <row r="32" spans="1:25" x14ac:dyDescent="0.2">
      <c r="B32" s="61" t="s">
        <v>3</v>
      </c>
      <c r="C32" s="62">
        <v>110</v>
      </c>
      <c r="D32" s="62">
        <v>100</v>
      </c>
      <c r="E32" s="63"/>
      <c r="F32" s="63"/>
      <c r="G32" s="63"/>
      <c r="H32" s="63"/>
      <c r="I32" s="63"/>
      <c r="J32" s="63"/>
      <c r="P32" s="126">
        <v>43077</v>
      </c>
      <c r="Q32" s="126"/>
      <c r="R32" s="126"/>
      <c r="S32" s="126"/>
      <c r="T32" s="63"/>
      <c r="U32" s="63"/>
      <c r="V32" s="63"/>
    </row>
    <row r="33" spans="1:25" x14ac:dyDescent="0.2">
      <c r="A33" s="127"/>
      <c r="B33" s="128"/>
      <c r="C33" s="131" t="s">
        <v>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64"/>
      <c r="X33" s="64"/>
      <c r="Y33" s="65"/>
    </row>
    <row r="34" spans="1:25" ht="62.25" thickBot="1" x14ac:dyDescent="0.25">
      <c r="A34" s="129"/>
      <c r="B34" s="130"/>
      <c r="C34" s="66" t="s">
        <v>33</v>
      </c>
      <c r="D34" s="68" t="s">
        <v>40</v>
      </c>
      <c r="E34" s="68" t="s">
        <v>29</v>
      </c>
      <c r="F34" s="68" t="s">
        <v>37</v>
      </c>
      <c r="G34" s="68" t="s">
        <v>42</v>
      </c>
      <c r="H34" s="68" t="s">
        <v>138</v>
      </c>
      <c r="I34" s="68" t="s">
        <v>139</v>
      </c>
      <c r="J34" s="68" t="s">
        <v>63</v>
      </c>
      <c r="K34" s="68" t="s">
        <v>55</v>
      </c>
      <c r="L34" s="68" t="s">
        <v>41</v>
      </c>
      <c r="M34" s="68" t="s">
        <v>77</v>
      </c>
      <c r="N34" s="68" t="s">
        <v>44</v>
      </c>
      <c r="O34" s="68" t="s">
        <v>34</v>
      </c>
      <c r="P34" s="70" t="s">
        <v>32</v>
      </c>
      <c r="Q34" s="68"/>
      <c r="R34" s="68"/>
      <c r="S34" s="68"/>
      <c r="T34" s="68"/>
      <c r="U34" s="68"/>
      <c r="V34" s="67"/>
      <c r="W34" s="67"/>
      <c r="X34" s="67"/>
      <c r="Y34" s="65"/>
    </row>
    <row r="35" spans="1:25" ht="11.25" customHeight="1" x14ac:dyDescent="0.2">
      <c r="A35" s="134" t="s">
        <v>5</v>
      </c>
      <c r="B35" s="71" t="s">
        <v>36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>
        <v>70</v>
      </c>
      <c r="N35" s="72"/>
      <c r="O35" s="72"/>
      <c r="P35" s="72"/>
      <c r="Q35" s="72"/>
      <c r="R35" s="72"/>
      <c r="S35" s="72"/>
      <c r="T35" s="72"/>
      <c r="U35" s="72"/>
      <c r="V35" s="73"/>
      <c r="W35" s="73"/>
      <c r="X35" s="73"/>
      <c r="Y35" s="65"/>
    </row>
    <row r="36" spans="1:25" x14ac:dyDescent="0.2">
      <c r="A36" s="135"/>
      <c r="B36" s="74" t="s">
        <v>137</v>
      </c>
      <c r="C36" s="75"/>
      <c r="D36" s="75">
        <v>2</v>
      </c>
      <c r="E36" s="75">
        <v>70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76"/>
      <c r="X36" s="76"/>
      <c r="Y36" s="65"/>
    </row>
    <row r="37" spans="1:25" x14ac:dyDescent="0.2">
      <c r="A37" s="135"/>
      <c r="B37" s="74" t="s">
        <v>48</v>
      </c>
      <c r="C37" s="75"/>
      <c r="D37" s="75"/>
      <c r="E37" s="75"/>
      <c r="F37" s="75">
        <v>15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76"/>
      <c r="X37" s="76"/>
      <c r="Y37" s="65"/>
    </row>
    <row r="38" spans="1:25" ht="12.75" thickBot="1" x14ac:dyDescent="0.25">
      <c r="A38" s="136"/>
      <c r="B38" s="77" t="s">
        <v>49</v>
      </c>
      <c r="C38" s="78">
        <v>80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65"/>
    </row>
    <row r="39" spans="1:25" ht="11.25" customHeight="1" x14ac:dyDescent="0.2">
      <c r="A39" s="134" t="s">
        <v>6</v>
      </c>
      <c r="B39" s="71" t="s">
        <v>38</v>
      </c>
      <c r="C39" s="72"/>
      <c r="D39" s="72"/>
      <c r="E39" s="72"/>
      <c r="F39" s="72"/>
      <c r="G39" s="72">
        <v>40</v>
      </c>
      <c r="H39" s="72">
        <v>20</v>
      </c>
      <c r="I39" s="72"/>
      <c r="J39" s="72"/>
      <c r="K39" s="72">
        <v>20</v>
      </c>
      <c r="L39" s="72">
        <v>20</v>
      </c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65"/>
    </row>
    <row r="40" spans="1:25" x14ac:dyDescent="0.2">
      <c r="A40" s="135"/>
      <c r="B40" s="74" t="s">
        <v>96</v>
      </c>
      <c r="C40" s="75"/>
      <c r="D40" s="75">
        <v>15</v>
      </c>
      <c r="E40" s="75"/>
      <c r="F40" s="75"/>
      <c r="G40" s="75"/>
      <c r="H40" s="75"/>
      <c r="I40" s="75">
        <v>25</v>
      </c>
      <c r="J40" s="75">
        <v>25</v>
      </c>
      <c r="K40" s="75"/>
      <c r="L40" s="75"/>
      <c r="M40" s="75"/>
      <c r="N40" s="75"/>
      <c r="O40" s="75">
        <v>3</v>
      </c>
      <c r="P40" s="75"/>
      <c r="Q40" s="75"/>
      <c r="R40" s="75"/>
      <c r="S40" s="75"/>
      <c r="T40" s="75"/>
      <c r="U40" s="75"/>
      <c r="V40" s="76"/>
      <c r="W40" s="76"/>
      <c r="X40" s="76"/>
      <c r="Y40" s="65"/>
    </row>
    <row r="41" spans="1:25" x14ac:dyDescent="0.2">
      <c r="A41" s="135"/>
      <c r="B41" s="74" t="s">
        <v>79</v>
      </c>
      <c r="C41" s="75">
        <v>60</v>
      </c>
      <c r="D41" s="75"/>
      <c r="E41" s="75"/>
      <c r="F41" s="75">
        <v>15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76"/>
      <c r="X41" s="76"/>
      <c r="Y41" s="65"/>
    </row>
    <row r="42" spans="1:25" ht="12.75" thickBot="1" x14ac:dyDescent="0.25">
      <c r="A42" s="136"/>
      <c r="B42" s="77" t="s">
        <v>32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>
        <v>18</v>
      </c>
      <c r="Q42" s="78"/>
      <c r="R42" s="78"/>
      <c r="S42" s="78"/>
      <c r="T42" s="78"/>
      <c r="U42" s="78"/>
      <c r="V42" s="79"/>
      <c r="W42" s="79"/>
      <c r="X42" s="79"/>
      <c r="Y42" s="65"/>
    </row>
    <row r="43" spans="1:25" ht="11.25" hidden="1" customHeight="1" x14ac:dyDescent="0.2">
      <c r="A43" s="134" t="s">
        <v>7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  <c r="W43" s="116"/>
      <c r="X43" s="116"/>
      <c r="Y43" s="65"/>
    </row>
    <row r="44" spans="1:25" hidden="1" x14ac:dyDescent="0.2">
      <c r="A44" s="135"/>
      <c r="B44" s="11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18"/>
      <c r="W44" s="118"/>
      <c r="X44" s="118"/>
      <c r="Y44" s="65"/>
    </row>
    <row r="45" spans="1:25" hidden="1" x14ac:dyDescent="0.2">
      <c r="A45" s="135"/>
      <c r="B45" s="11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18"/>
      <c r="W45" s="118"/>
      <c r="X45" s="118"/>
      <c r="Y45" s="65"/>
    </row>
    <row r="46" spans="1:25" ht="12.75" hidden="1" thickBot="1" x14ac:dyDescent="0.25">
      <c r="A46" s="13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121"/>
      <c r="X46" s="121"/>
      <c r="Y46" s="65"/>
    </row>
    <row r="47" spans="1:25" ht="12.75" hidden="1" thickBot="1" x14ac:dyDescent="0.25">
      <c r="A47" s="81">
        <f>SUM(C32)</f>
        <v>110</v>
      </c>
      <c r="B47" s="82" t="s">
        <v>181</v>
      </c>
      <c r="C47" s="93">
        <f>SUM(C35:C38)</f>
        <v>80</v>
      </c>
      <c r="D47" s="93">
        <f t="shared" ref="D47:X47" si="6">SUM(D35:D38)</f>
        <v>2</v>
      </c>
      <c r="E47" s="93">
        <f t="shared" si="6"/>
        <v>70</v>
      </c>
      <c r="F47" s="93">
        <f t="shared" si="6"/>
        <v>15</v>
      </c>
      <c r="G47" s="93">
        <f t="shared" si="6"/>
        <v>0</v>
      </c>
      <c r="H47" s="93">
        <f t="shared" si="6"/>
        <v>0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0</v>
      </c>
      <c r="M47" s="93">
        <f t="shared" si="6"/>
        <v>70</v>
      </c>
      <c r="N47" s="93">
        <f t="shared" si="6"/>
        <v>0</v>
      </c>
      <c r="O47" s="93">
        <f t="shared" si="6"/>
        <v>0</v>
      </c>
      <c r="P47" s="93">
        <f t="shared" si="6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65"/>
    </row>
    <row r="48" spans="1:25" hidden="1" x14ac:dyDescent="0.2">
      <c r="A48" s="83"/>
      <c r="B48" s="84" t="s">
        <v>182</v>
      </c>
      <c r="C48" s="95">
        <f>SUM(A47*C47)/1000</f>
        <v>8.8000000000000007</v>
      </c>
      <c r="D48" s="95">
        <f>+(A47*D47)/1000</f>
        <v>0.22</v>
      </c>
      <c r="E48" s="95">
        <f>+(A47*E47)/1000</f>
        <v>7.7</v>
      </c>
      <c r="F48" s="95">
        <f>+(A47*F47)/1000</f>
        <v>1.65</v>
      </c>
      <c r="G48" s="95">
        <f>+(A47*G47)/1000</f>
        <v>0</v>
      </c>
      <c r="H48" s="95">
        <f>+(A47*H47)/1000</f>
        <v>0</v>
      </c>
      <c r="I48" s="95">
        <f>+(A47*I47)/1000</f>
        <v>0</v>
      </c>
      <c r="J48" s="95">
        <f>+(A47*J47)/1000</f>
        <v>0</v>
      </c>
      <c r="K48" s="95">
        <f>+(A47*K47)/1000</f>
        <v>0</v>
      </c>
      <c r="L48" s="95">
        <f>+(A47*L47)/1000</f>
        <v>0</v>
      </c>
      <c r="M48" s="95">
        <f>+(A47*M47)/1000</f>
        <v>7.7</v>
      </c>
      <c r="N48" s="95">
        <f>+(A47*N47)/1000</f>
        <v>0</v>
      </c>
      <c r="O48" s="95">
        <f>+(A47*O47)/1000</f>
        <v>0</v>
      </c>
      <c r="P48" s="95">
        <f>+(A47*P47)/1000</f>
        <v>0</v>
      </c>
      <c r="Q48" s="95">
        <f>+(A47*Q47)/1000</f>
        <v>0</v>
      </c>
      <c r="R48" s="95">
        <f>+(A47*R47)/1000</f>
        <v>0</v>
      </c>
      <c r="S48" s="95">
        <f>+(A47*S47)/1000</f>
        <v>0</v>
      </c>
      <c r="T48" s="95">
        <f>+(A47*T47)/1000</f>
        <v>0</v>
      </c>
      <c r="U48" s="95">
        <f>+(A47*U47)/1000</f>
        <v>0</v>
      </c>
      <c r="V48" s="95">
        <f>+(A47*V47)/1000</f>
        <v>0</v>
      </c>
      <c r="W48" s="95">
        <f>+(A47*W47)/1000</f>
        <v>0</v>
      </c>
      <c r="X48" s="95">
        <f>+(A47*X47)/1000</f>
        <v>0</v>
      </c>
      <c r="Y48" s="65"/>
    </row>
    <row r="49" spans="1:25" hidden="1" x14ac:dyDescent="0.2">
      <c r="A49" s="81">
        <f>SUM(D32)</f>
        <v>100</v>
      </c>
      <c r="B49" s="84" t="s">
        <v>183</v>
      </c>
      <c r="C49" s="96">
        <f>SUM(C39:C42)</f>
        <v>60</v>
      </c>
      <c r="D49" s="96">
        <f t="shared" ref="D49:X49" si="7">SUM(D39:D42)</f>
        <v>15</v>
      </c>
      <c r="E49" s="96">
        <f t="shared" si="7"/>
        <v>0</v>
      </c>
      <c r="F49" s="96">
        <f t="shared" si="7"/>
        <v>15</v>
      </c>
      <c r="G49" s="96">
        <f t="shared" si="7"/>
        <v>40</v>
      </c>
      <c r="H49" s="96">
        <f t="shared" si="7"/>
        <v>20</v>
      </c>
      <c r="I49" s="96">
        <f t="shared" si="7"/>
        <v>25</v>
      </c>
      <c r="J49" s="96">
        <f t="shared" si="7"/>
        <v>25</v>
      </c>
      <c r="K49" s="96">
        <f t="shared" si="7"/>
        <v>20</v>
      </c>
      <c r="L49" s="96">
        <f t="shared" si="7"/>
        <v>20</v>
      </c>
      <c r="M49" s="96">
        <f t="shared" si="7"/>
        <v>0</v>
      </c>
      <c r="N49" s="96">
        <f t="shared" si="7"/>
        <v>0</v>
      </c>
      <c r="O49" s="96">
        <f t="shared" si="7"/>
        <v>3</v>
      </c>
      <c r="P49" s="96">
        <f t="shared" si="7"/>
        <v>18</v>
      </c>
      <c r="Q49" s="96">
        <f t="shared" si="7"/>
        <v>0</v>
      </c>
      <c r="R49" s="96">
        <f t="shared" si="7"/>
        <v>0</v>
      </c>
      <c r="S49" s="96">
        <f t="shared" si="7"/>
        <v>0</v>
      </c>
      <c r="T49" s="96">
        <f t="shared" si="7"/>
        <v>0</v>
      </c>
      <c r="U49" s="96">
        <f t="shared" si="7"/>
        <v>0</v>
      </c>
      <c r="V49" s="96">
        <f t="shared" si="7"/>
        <v>0</v>
      </c>
      <c r="W49" s="96">
        <f t="shared" si="7"/>
        <v>0</v>
      </c>
      <c r="X49" s="96">
        <f t="shared" si="7"/>
        <v>0</v>
      </c>
      <c r="Y49" s="65"/>
    </row>
    <row r="50" spans="1:25" ht="12.75" hidden="1" thickBot="1" x14ac:dyDescent="0.25">
      <c r="A50" s="85"/>
      <c r="B50" s="86" t="s">
        <v>184</v>
      </c>
      <c r="C50" s="98">
        <f>SUM(A49*C49)/1000</f>
        <v>6</v>
      </c>
      <c r="D50" s="98">
        <f>+(A49*D49)/1000</f>
        <v>1.5</v>
      </c>
      <c r="E50" s="98">
        <f>+(A49*E49)/1000</f>
        <v>0</v>
      </c>
      <c r="F50" s="98">
        <f>+(A49*F49)/1000</f>
        <v>1.5</v>
      </c>
      <c r="G50" s="98">
        <f>+(A49*G49)/1000</f>
        <v>4</v>
      </c>
      <c r="H50" s="98">
        <f>+(A49*H49)/1000</f>
        <v>2</v>
      </c>
      <c r="I50" s="98">
        <f>+(A49*I49)/1000</f>
        <v>2.5</v>
      </c>
      <c r="J50" s="98">
        <f>+(A49*J49)/1000</f>
        <v>2.5</v>
      </c>
      <c r="K50" s="98">
        <f>+(A49*K49)/1000</f>
        <v>2</v>
      </c>
      <c r="L50" s="98">
        <f>+(A49*L49)/1000</f>
        <v>2</v>
      </c>
      <c r="M50" s="98">
        <f>+(A49*M49)/1000</f>
        <v>0</v>
      </c>
      <c r="N50" s="98">
        <f>+(A49*N49)/1000</f>
        <v>0</v>
      </c>
      <c r="O50" s="98">
        <f>+(A49*O49)/1000</f>
        <v>0.3</v>
      </c>
      <c r="P50" s="98">
        <f>+(A49*P49)/1000</f>
        <v>1.8</v>
      </c>
      <c r="Q50" s="98">
        <f>+(A49*Q49)/1000</f>
        <v>0</v>
      </c>
      <c r="R50" s="98">
        <f>+(A49*R49)/1000</f>
        <v>0</v>
      </c>
      <c r="S50" s="98">
        <f>+(A49*S49)/1000</f>
        <v>0</v>
      </c>
      <c r="T50" s="98">
        <f>+(A49*T49)/1000</f>
        <v>0</v>
      </c>
      <c r="U50" s="98">
        <f>+(A49*U49)/1000</f>
        <v>0</v>
      </c>
      <c r="V50" s="99">
        <f>+(A49*V49)/1000</f>
        <v>0</v>
      </c>
      <c r="W50" s="99">
        <f>+(A49*W49)/1000</f>
        <v>0</v>
      </c>
      <c r="X50" s="99">
        <f>+(A49*X49)/1000</f>
        <v>0</v>
      </c>
      <c r="Y50" s="65"/>
    </row>
    <row r="51" spans="1:25" ht="31.5" customHeight="1" x14ac:dyDescent="0.2">
      <c r="A51" s="138" t="s">
        <v>8</v>
      </c>
      <c r="B51" s="139"/>
      <c r="C51" s="100">
        <f>+C50+C48</f>
        <v>14.8</v>
      </c>
      <c r="D51" s="100">
        <f t="shared" ref="D51:X51" si="8">+D50+D48</f>
        <v>1.72</v>
      </c>
      <c r="E51" s="100">
        <f t="shared" si="8"/>
        <v>7.7</v>
      </c>
      <c r="F51" s="100">
        <f t="shared" si="8"/>
        <v>3.15</v>
      </c>
      <c r="G51" s="100">
        <f t="shared" si="8"/>
        <v>4</v>
      </c>
      <c r="H51" s="100">
        <f t="shared" si="8"/>
        <v>2</v>
      </c>
      <c r="I51" s="100">
        <f t="shared" si="8"/>
        <v>2.5</v>
      </c>
      <c r="J51" s="100">
        <f t="shared" si="8"/>
        <v>2.5</v>
      </c>
      <c r="K51" s="100">
        <f t="shared" si="8"/>
        <v>2</v>
      </c>
      <c r="L51" s="100">
        <f t="shared" si="8"/>
        <v>2</v>
      </c>
      <c r="M51" s="100">
        <f t="shared" si="8"/>
        <v>7.7</v>
      </c>
      <c r="N51" s="100">
        <f t="shared" si="8"/>
        <v>0</v>
      </c>
      <c r="O51" s="100">
        <f t="shared" si="8"/>
        <v>0.3</v>
      </c>
      <c r="P51" s="100">
        <f t="shared" si="8"/>
        <v>1.8</v>
      </c>
      <c r="Q51" s="100">
        <f t="shared" si="8"/>
        <v>0</v>
      </c>
      <c r="R51" s="100">
        <f t="shared" si="8"/>
        <v>0</v>
      </c>
      <c r="S51" s="100">
        <f t="shared" si="8"/>
        <v>0</v>
      </c>
      <c r="T51" s="100">
        <f t="shared" si="8"/>
        <v>0</v>
      </c>
      <c r="U51" s="100">
        <f t="shared" si="8"/>
        <v>0</v>
      </c>
      <c r="V51" s="101">
        <f t="shared" si="8"/>
        <v>0</v>
      </c>
      <c r="W51" s="101">
        <f t="shared" si="8"/>
        <v>0</v>
      </c>
      <c r="X51" s="101">
        <f t="shared" si="8"/>
        <v>0</v>
      </c>
      <c r="Y51" s="65"/>
    </row>
    <row r="52" spans="1:25" x14ac:dyDescent="0.2">
      <c r="A52" s="131" t="s">
        <v>9</v>
      </c>
      <c r="B52" s="133"/>
      <c r="C52" s="102">
        <v>262</v>
      </c>
      <c r="D52" s="102">
        <v>608</v>
      </c>
      <c r="E52" s="102">
        <v>153</v>
      </c>
      <c r="F52" s="102">
        <v>1650</v>
      </c>
      <c r="G52" s="102">
        <v>154</v>
      </c>
      <c r="H52" s="102">
        <v>784</v>
      </c>
      <c r="I52" s="102">
        <v>390</v>
      </c>
      <c r="J52" s="102">
        <v>698</v>
      </c>
      <c r="K52" s="102">
        <v>708</v>
      </c>
      <c r="L52" s="102">
        <v>187</v>
      </c>
      <c r="M52" s="102">
        <v>348</v>
      </c>
      <c r="N52" s="102">
        <v>112</v>
      </c>
      <c r="O52" s="102">
        <v>147</v>
      </c>
      <c r="P52" s="102">
        <v>1850</v>
      </c>
      <c r="Q52" s="102"/>
      <c r="R52" s="102"/>
      <c r="S52" s="102"/>
      <c r="T52" s="102"/>
      <c r="U52" s="102"/>
      <c r="V52" s="103"/>
      <c r="W52" s="103"/>
      <c r="X52" s="103"/>
      <c r="Y52" s="65"/>
    </row>
    <row r="53" spans="1:25" x14ac:dyDescent="0.2">
      <c r="A53" s="87">
        <f>SUM(A47)</f>
        <v>110</v>
      </c>
      <c r="B53" s="88" t="s">
        <v>10</v>
      </c>
      <c r="C53" s="104">
        <f>SUM(C48*C52)</f>
        <v>2305.6000000000004</v>
      </c>
      <c r="D53" s="104">
        <f>SUM(D48*D52)</f>
        <v>133.76</v>
      </c>
      <c r="E53" s="104">
        <f t="shared" ref="E53:X53" si="9">SUM(E48*E52)</f>
        <v>1178.1000000000001</v>
      </c>
      <c r="F53" s="104">
        <f t="shared" si="9"/>
        <v>2722.5</v>
      </c>
      <c r="G53" s="104">
        <f t="shared" si="9"/>
        <v>0</v>
      </c>
      <c r="H53" s="104">
        <f t="shared" si="9"/>
        <v>0</v>
      </c>
      <c r="I53" s="104">
        <f t="shared" si="9"/>
        <v>0</v>
      </c>
      <c r="J53" s="104">
        <f t="shared" si="9"/>
        <v>0</v>
      </c>
      <c r="K53" s="104">
        <f t="shared" si="9"/>
        <v>0</v>
      </c>
      <c r="L53" s="104">
        <f t="shared" si="9"/>
        <v>0</v>
      </c>
      <c r="M53" s="104">
        <f t="shared" si="9"/>
        <v>2679.6</v>
      </c>
      <c r="N53" s="104">
        <f t="shared" si="9"/>
        <v>0</v>
      </c>
      <c r="O53" s="104">
        <f t="shared" si="9"/>
        <v>0</v>
      </c>
      <c r="P53" s="104">
        <f t="shared" si="9"/>
        <v>0</v>
      </c>
      <c r="Q53" s="104">
        <f t="shared" si="9"/>
        <v>0</v>
      </c>
      <c r="R53" s="104">
        <f t="shared" si="9"/>
        <v>0</v>
      </c>
      <c r="S53" s="104">
        <f t="shared" si="9"/>
        <v>0</v>
      </c>
      <c r="T53" s="104">
        <f t="shared" si="9"/>
        <v>0</v>
      </c>
      <c r="U53" s="104">
        <f t="shared" si="9"/>
        <v>0</v>
      </c>
      <c r="V53" s="104">
        <f t="shared" si="9"/>
        <v>0</v>
      </c>
      <c r="W53" s="104">
        <f t="shared" si="9"/>
        <v>0</v>
      </c>
      <c r="X53" s="104">
        <f t="shared" si="9"/>
        <v>0</v>
      </c>
      <c r="Y53" s="89">
        <f>SUM(C53:X53)</f>
        <v>9019.5600000000013</v>
      </c>
    </row>
    <row r="54" spans="1:25" x14ac:dyDescent="0.2">
      <c r="A54" s="87">
        <f>SUM(A49)</f>
        <v>100</v>
      </c>
      <c r="B54" s="88" t="s">
        <v>10</v>
      </c>
      <c r="C54" s="104">
        <f>SUM(C50*C52)</f>
        <v>1572</v>
      </c>
      <c r="D54" s="104">
        <f>SUM(D50*D52)</f>
        <v>912</v>
      </c>
      <c r="E54" s="104">
        <f t="shared" ref="E54:X54" si="10">SUM(E50*E52)</f>
        <v>0</v>
      </c>
      <c r="F54" s="104">
        <f t="shared" si="10"/>
        <v>2475</v>
      </c>
      <c r="G54" s="104">
        <f t="shared" si="10"/>
        <v>616</v>
      </c>
      <c r="H54" s="104">
        <f t="shared" si="10"/>
        <v>1568</v>
      </c>
      <c r="I54" s="104">
        <f t="shared" si="10"/>
        <v>975</v>
      </c>
      <c r="J54" s="104">
        <f t="shared" si="10"/>
        <v>1745</v>
      </c>
      <c r="K54" s="104">
        <f t="shared" si="10"/>
        <v>1416</v>
      </c>
      <c r="L54" s="104">
        <f t="shared" si="10"/>
        <v>374</v>
      </c>
      <c r="M54" s="104">
        <f t="shared" si="10"/>
        <v>0</v>
      </c>
      <c r="N54" s="104">
        <f t="shared" si="10"/>
        <v>0</v>
      </c>
      <c r="O54" s="104">
        <f t="shared" si="10"/>
        <v>44.1</v>
      </c>
      <c r="P54" s="104">
        <f t="shared" si="10"/>
        <v>3330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>
        <f t="shared" si="10"/>
        <v>0</v>
      </c>
      <c r="U54" s="104">
        <f t="shared" si="10"/>
        <v>0</v>
      </c>
      <c r="V54" s="104">
        <f t="shared" si="10"/>
        <v>0</v>
      </c>
      <c r="W54" s="104">
        <f t="shared" si="10"/>
        <v>0</v>
      </c>
      <c r="X54" s="104">
        <f t="shared" si="10"/>
        <v>0</v>
      </c>
      <c r="Y54" s="89">
        <f>SUM(C54:X54)</f>
        <v>15027.1</v>
      </c>
    </row>
    <row r="55" spans="1:25" x14ac:dyDescent="0.2">
      <c r="A55" s="140" t="s">
        <v>11</v>
      </c>
      <c r="B55" s="141"/>
      <c r="C55" s="105">
        <f>SUM(C53:C54)</f>
        <v>3877.6000000000004</v>
      </c>
      <c r="D55" s="105">
        <f t="shared" ref="D55:X55" si="11">+D51*D52</f>
        <v>1045.76</v>
      </c>
      <c r="E55" s="105">
        <f t="shared" si="11"/>
        <v>1178.1000000000001</v>
      </c>
      <c r="F55" s="105">
        <f t="shared" si="11"/>
        <v>5197.5</v>
      </c>
      <c r="G55" s="105">
        <f t="shared" si="11"/>
        <v>616</v>
      </c>
      <c r="H55" s="105">
        <f t="shared" si="11"/>
        <v>1568</v>
      </c>
      <c r="I55" s="105">
        <f t="shared" si="11"/>
        <v>975</v>
      </c>
      <c r="J55" s="105">
        <f t="shared" si="11"/>
        <v>1745</v>
      </c>
      <c r="K55" s="105">
        <f t="shared" si="11"/>
        <v>1416</v>
      </c>
      <c r="L55" s="105">
        <f t="shared" si="11"/>
        <v>374</v>
      </c>
      <c r="M55" s="105">
        <f t="shared" si="11"/>
        <v>2679.6</v>
      </c>
      <c r="N55" s="105">
        <f t="shared" si="11"/>
        <v>0</v>
      </c>
      <c r="O55" s="105">
        <f t="shared" si="11"/>
        <v>44.1</v>
      </c>
      <c r="P55" s="105">
        <f t="shared" si="11"/>
        <v>3330</v>
      </c>
      <c r="Q55" s="105">
        <f t="shared" si="11"/>
        <v>0</v>
      </c>
      <c r="R55" s="105">
        <f t="shared" si="11"/>
        <v>0</v>
      </c>
      <c r="S55" s="105">
        <f t="shared" si="11"/>
        <v>0</v>
      </c>
      <c r="T55" s="105">
        <f t="shared" si="11"/>
        <v>0</v>
      </c>
      <c r="U55" s="105">
        <f t="shared" si="11"/>
        <v>0</v>
      </c>
      <c r="V55" s="106">
        <f t="shared" si="11"/>
        <v>0</v>
      </c>
      <c r="W55" s="106">
        <f t="shared" si="11"/>
        <v>0</v>
      </c>
      <c r="X55" s="106">
        <f t="shared" si="11"/>
        <v>0</v>
      </c>
      <c r="Y55" s="89">
        <f>SUM(C55:X55)</f>
        <v>24046.659999999996</v>
      </c>
    </row>
    <row r="56" spans="1:25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8"/>
    </row>
    <row r="57" spans="1:25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8"/>
    </row>
    <row r="58" spans="1:25" x14ac:dyDescent="0.2">
      <c r="A58" s="125" t="s">
        <v>12</v>
      </c>
      <c r="B58" s="125"/>
      <c r="C58" s="111"/>
      <c r="H58" s="125" t="s">
        <v>13</v>
      </c>
      <c r="I58" s="125"/>
      <c r="J58" s="125"/>
      <c r="K58" s="125"/>
      <c r="P58" s="125" t="s">
        <v>14</v>
      </c>
      <c r="Q58" s="125"/>
      <c r="R58" s="125"/>
      <c r="S58" s="125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Հյուր </vt:lpstr>
      <vt:lpstr>4</vt:lpstr>
      <vt:lpstr>հյուրաս.</vt:lpstr>
      <vt:lpstr>5</vt:lpstr>
      <vt:lpstr>հյուր</vt:lpstr>
      <vt:lpstr>6</vt:lpstr>
      <vt:lpstr>7ն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2017-12-14T06:04:35Z</dcterms:modified>
</cp:coreProperties>
</file>